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0290" windowHeight="12825" tabRatio="875" activeTab="0"/>
  </bookViews>
  <sheets>
    <sheet name="REKAPIT. PO KANALIH" sheetId="1" r:id="rId1"/>
    <sheet name="KANAL G1" sheetId="2" r:id="rId2"/>
    <sheet name="KANAL G2" sheetId="3" r:id="rId3"/>
    <sheet name="KANAL G3" sheetId="4" r:id="rId4"/>
    <sheet name="KANAL S1" sheetId="5" r:id="rId5"/>
    <sheet name="KANAL S2" sheetId="6" r:id="rId6"/>
    <sheet name="KANAL S3" sheetId="7" r:id="rId7"/>
    <sheet name="KANAL S4" sheetId="8" r:id="rId8"/>
    <sheet name="KANAL S5" sheetId="9" r:id="rId9"/>
    <sheet name="KANAL S6" sheetId="10" r:id="rId10"/>
    <sheet name="KANAL S7" sheetId="11" r:id="rId11"/>
    <sheet name="KANAL S8" sheetId="12" r:id="rId12"/>
    <sheet name="KANAL S9" sheetId="13" r:id="rId13"/>
    <sheet name="KANAL S10" sheetId="14" r:id="rId14"/>
  </sheets>
  <definedNames>
    <definedName name="_xlnm.Print_Area" localSheetId="1">'KANAL G1'!$A$1:$G$224</definedName>
    <definedName name="_xlnm.Print_Area" localSheetId="2">'KANAL G2'!$A$1:$G$184</definedName>
    <definedName name="_xlnm.Print_Area" localSheetId="3">'KANAL G3'!$A$1:$G$145</definedName>
    <definedName name="_xlnm.Print_Area" localSheetId="4">'KANAL S1'!$A$1:$G$121</definedName>
    <definedName name="_xlnm.Print_Area" localSheetId="13">'KANAL S10'!$A$1:$G$132</definedName>
    <definedName name="_xlnm.Print_Area" localSheetId="5">'KANAL S2'!$A$1:$G$136</definedName>
    <definedName name="_xlnm.Print_Area" localSheetId="6">'KANAL S3'!$A$1:$G$150</definedName>
    <definedName name="_xlnm.Print_Area" localSheetId="7">'KANAL S4'!$A$1:$G$154</definedName>
    <definedName name="_xlnm.Print_Area" localSheetId="8">'KANAL S5'!$A$1:$G$122</definedName>
    <definedName name="_xlnm.Print_Area" localSheetId="9">'KANAL S6'!$A$1:$G$154</definedName>
    <definedName name="_xlnm.Print_Area" localSheetId="10">'KANAL S7'!$A$1:$G$136</definedName>
    <definedName name="_xlnm.Print_Area" localSheetId="11">'KANAL S8'!$A$1:$G$152</definedName>
    <definedName name="_xlnm.Print_Area" localSheetId="12">'KANAL S9'!$A$1:$G$125</definedName>
    <definedName name="_xlnm.Print_Area" localSheetId="0">'REKAPIT. PO KANALIH'!$A$1:$F$46</definedName>
  </definedNames>
  <calcPr fullCalcOnLoad="1"/>
</workbook>
</file>

<file path=xl/sharedStrings.xml><?xml version="1.0" encoding="utf-8"?>
<sst xmlns="http://schemas.openxmlformats.org/spreadsheetml/2006/main" count="1538" uniqueCount="192">
  <si>
    <t xml:space="preserve">Izdelava, dobava in kompletna montaža revizijskih jaškov globine 1,5 - 2,0m iz poliestrske cevi fi 80 cm, z napravo AB temelja in venca, obdelavo vtokov in iztoka  ter z vgraditvijo LTŽ pokrova s tesnenjem, fi 600mm, nosilnosti 400kN in napisom KANALIZACIJA s črkami velikosti min. 5cm ter znakom Občine Novo mesto </t>
  </si>
  <si>
    <t>Izdelava, dobava in kompletna montaža revizijskih jaškov globine 2,0 - 2,5m iz poliestrske cevi fi 100 cm, z napravo AB temelja in venca, obdelavo vtokov in iztoka  ter z vgraditvijo LTŽ pokrova s tesnenjem, fi 600mm, nosilnosti 400kN in napisom KANALIZACIJA s črkami velikosti min. 5cm ter znakom Občine Novo mesto</t>
  </si>
  <si>
    <t>Izdelava, dobava in kompletna montaža revizijskih jaškov globine do 1,5m iz poliestrske cevi fi 100 cm, z napravo AB temelja in venca, obdelavo vtokov in iztoka  ter z vgraditvijo LTŽ pokrova s tesnenjem, fi 600mm, nosilnosti 400kN in napisom KANALIZACIJA s črkami velikosti min. 5cm ter znakom Občine Novo mesto</t>
  </si>
  <si>
    <t>Izdelava, dobava in kompletna montaža revizijskih jaškov globine 1,5 - 2,0m iz poliestrske cevi fi 100 cm, z napravo AB temelja in venca, obdelavo vtokov in iztoka  ter z vgraditvijo LTŽ pokrova s tesnenjem, fi 600mm, nosilnosti 400kN in napisom KANALIZACIJA s črkami velikosti min. 5cm ter znakom Občine Novo mesto</t>
  </si>
  <si>
    <t>Izdelava, dobava in kompletna montaža revizijskih jaškov globine 2,5 - 3,0m iz poliestrske cevi fi 100 cm, z napravo AB temelja in venca, obdelavo vtokov in iztoka  ter z vgraditvijo LTŽ pokrova s tesnenjem, fi 600mm nosilnosti 400kN in napisom KANALIZACIJA s črkami velikosti min. 5cm ter znakom Občine Novo mesto</t>
  </si>
  <si>
    <t>Kombiniran izkop jarkov, globine 2 do 4m s poševnim odsekavanjem stranic jarka.</t>
  </si>
  <si>
    <t>Kombiniran izkop jarkov, globine 0-2 m s poševnim odsekavanjem stranic jarka.</t>
  </si>
  <si>
    <t>05.</t>
  </si>
  <si>
    <t>04.062</t>
  </si>
  <si>
    <t>04.068</t>
  </si>
  <si>
    <t>04.150</t>
  </si>
  <si>
    <t>04.170</t>
  </si>
  <si>
    <t>04.185</t>
  </si>
  <si>
    <t>05.005</t>
  </si>
  <si>
    <t>04.059a</t>
  </si>
  <si>
    <t xml:space="preserve">Izdelava, dobava in kompletna montaža revizijskih jaškov globine do 1,5m iz poliestrske cevi fi 100 cm, z napravo AB temelja in venca, obdelavo vtokov in iztoka  ter z vgraditvijo LTŽ pokrova s tesnenjem, fi 600mm, nosilnosti 400kN in napisom KANALIZACIJA s črkami velikosti min. 5cm ter znakom Občine Novo mesto; </t>
  </si>
  <si>
    <t xml:space="preserve">Izdelava, dobava in kompletna montaža revizijskih jaškov globine 2,5 - 3,0m iz poliestrske cevi fi 100 cm, z napravo AB temelja in venca, obdelavo vtokov in iztoka  ter z vgraditvijo LTŽ pokrova s tesnenjem, fi 600mm nosilnosti 400kN in napisom KANALIZACIJA s črkami velikosti min. 5cm ter znakom Občine Novo mesto; </t>
  </si>
  <si>
    <t xml:space="preserve">Izdelava, dobava in kompletna montaža revizijskih jaškov globine do 3,5 - 4,0m iz poliestrske cevi fi 100 cm, z napravo AB temelja in venca, obdelavo vtokov in iztoka  ter z vgraditvijo LTŽ pokrova s tesnenjem, fi 600mm nosilnosti 400kN in napisom KANALIZACIJA s črkami velikosti min. 5cm ter znakom Občine Novo mesto; </t>
  </si>
  <si>
    <t>02.023d</t>
  </si>
  <si>
    <t>Odstranitev tlakovcev in ponovna vgraditev po končanih delih;</t>
  </si>
  <si>
    <t>* posek in odstranitev dreves z debli od 15cm do 50cm premera ter odstranitev vej (kos)</t>
  </si>
  <si>
    <t>* posek in odstranitev dreves z debli do 15cm premera ter odstranitev vej (kos)</t>
  </si>
  <si>
    <t>02.021</t>
  </si>
  <si>
    <t>02.134</t>
  </si>
  <si>
    <t>Rušenje betonskih vrtnih robnikov z nakladanjem in odvozom izkopanega materiala na deponijo do 10 km ;</t>
  </si>
  <si>
    <t>Dobava in vgrajevanje vrtnih robnikov 5/15/100 na podložni beton MB 15, skupaj z zalivanjem stikov in zasipom</t>
  </si>
  <si>
    <t>Postavitev prometne signalizacije za potrebno delno zaporo ceste, vključno s pridobitvijo vse potrebne dokumentacije in vseh potrebnih dovoljenj</t>
  </si>
  <si>
    <t>Zasip jarka s kamnolomskim materialom po končanih montažnih delih, z nabijanjem v plasteh po 20cm, zbitost min. 95% po SPP, težka komprimacijska sredstva uporabiti šele 1m nad temenom cevi. Pod asfaltnimi in makadamskimi površinami;</t>
  </si>
  <si>
    <t>Odvoz odvečnega materiala od izkopa na deponijo izvajalca z nakladanjem in razgrinjanjem na deponiji. Deponija oddaljena do 10 km  ;</t>
  </si>
  <si>
    <t>03.058</t>
  </si>
  <si>
    <t>03.060</t>
  </si>
  <si>
    <t>Dobava in polaganje kanalizacijskih cevi iz centrifugiranega poliestra SN 10000 na peščeno posteljico debeline 12cm, kompletno z vsemi potrebnimi deli in prenosi; DN 250</t>
  </si>
  <si>
    <t>02.024</t>
  </si>
  <si>
    <t>Ostala nepredvidena zemeljska dela; obračun po dejanskih stroških porabe časa in materiala po vpisu v gradbeni dnevnik; Ocena 10% od vrednosti zemeljskih del</t>
  </si>
  <si>
    <t>03.010b</t>
  </si>
  <si>
    <t xml:space="preserve">kanal :   </t>
  </si>
  <si>
    <t>* odstranitev žive meje in ponovna zasaditev po končanih delih, z vsemi potrebnimi deli; (m)</t>
  </si>
  <si>
    <t>* odstranitev grmovnic in ponovna zasaditev po končanih delih, z vsemi potrebnimi deli; (m)</t>
  </si>
  <si>
    <t>* rušenje AB opornega zidu; (m3)</t>
  </si>
  <si>
    <t>* demontaža in ponovna montaža ograje po končani izvedbi kanalizacije; (m)</t>
  </si>
  <si>
    <t>Dobava in polaganje kanalizacijskih cevi iz centrifugiranega poliestra SN 10000 na betonsko podlago ter obbetoniranjem cevi 10 cm nad temenom in ob straneh, kompletno s spajanjem ter vsemi pomožnimi deli in prenosi in dobavo in vgraditvijo betona; DN 250</t>
  </si>
  <si>
    <t xml:space="preserve">SKUPAJ KANALIZACIJA </t>
  </si>
  <si>
    <t>03.147</t>
  </si>
  <si>
    <t>Priprava gradbišča v dolžini l=183 m, odstranitev eventuelnih ovir, ureditev delovnega platoja, po končanih delih vzpostavitev prvotnega stanja:</t>
  </si>
  <si>
    <t>Priprava gradbišča v dolžini l=66 m, odstranitev eventuelnih ovir, ureditev delovnega platoja, po končanih delih vzpostavitev prvotnega stanja:</t>
  </si>
  <si>
    <t>Priprava gradbišča v dolžini l=181 m, odstranitev eventuelnih ovir, ureditev delovnega platoja, po končanih delih vzpostavitev prvotnega stanja:</t>
  </si>
  <si>
    <t>* odškodnina za posek in odstranitev ter ponovna zasaditev vinske trte (m2)</t>
  </si>
  <si>
    <t xml:space="preserve">KANALIZACIJSKO OMREŽJE ZA ODVOD </t>
  </si>
  <si>
    <t>ODPADNIH VODA NA OBMOČJU MUHABERJA</t>
  </si>
  <si>
    <t>KANAL G1</t>
  </si>
  <si>
    <t>MUHABER</t>
  </si>
  <si>
    <t>KANAL S8</t>
  </si>
  <si>
    <t>KANAL S7</t>
  </si>
  <si>
    <t>KANAL S6</t>
  </si>
  <si>
    <t>KANAL S5</t>
  </si>
  <si>
    <t>KANAL S4</t>
  </si>
  <si>
    <t>KANAL S3</t>
  </si>
  <si>
    <t>KANAL S2</t>
  </si>
  <si>
    <t>KANAL S1</t>
  </si>
  <si>
    <t>KANAL G3</t>
  </si>
  <si>
    <t>KANAL G2</t>
  </si>
  <si>
    <t>01.062</t>
  </si>
  <si>
    <t xml:space="preserve">REKAPITULACIJA STROŠKOV </t>
  </si>
  <si>
    <t xml:space="preserve">objekt:   </t>
  </si>
  <si>
    <t xml:space="preserve">lokacija :   </t>
  </si>
  <si>
    <t xml:space="preserve">investitor:   </t>
  </si>
  <si>
    <t xml:space="preserve">  </t>
  </si>
  <si>
    <t>A</t>
  </si>
  <si>
    <t>GRADBENA DELA</t>
  </si>
  <si>
    <t>ZEMELJSKA DELA</t>
  </si>
  <si>
    <t>KANALIZACIJA</t>
  </si>
  <si>
    <t>A.</t>
  </si>
  <si>
    <t>m3</t>
  </si>
  <si>
    <t>SKUPAJ ZEMELJSKA DELA:</t>
  </si>
  <si>
    <t>m1</t>
  </si>
  <si>
    <t>kom</t>
  </si>
  <si>
    <t>SKUPAJ KANALIZACIJA</t>
  </si>
  <si>
    <t>Odriv zgornjega sloja - humus ter deponiranje ob gradbišču;</t>
  </si>
  <si>
    <t>m2</t>
  </si>
  <si>
    <t>PRIPRAVLJALNA DELA</t>
  </si>
  <si>
    <t>01.</t>
  </si>
  <si>
    <t>01.010</t>
  </si>
  <si>
    <t>01.020</t>
  </si>
  <si>
    <t>01.030</t>
  </si>
  <si>
    <t>02.</t>
  </si>
  <si>
    <t>02.010</t>
  </si>
  <si>
    <t>02.020</t>
  </si>
  <si>
    <t>02.030</t>
  </si>
  <si>
    <t>02.040</t>
  </si>
  <si>
    <t>02.050</t>
  </si>
  <si>
    <t>Urejanje planuma spodnjega ustroja izkopa  ter planiranje s točnostjo do +/-3 cm po projektiranem naklonu.</t>
  </si>
  <si>
    <t>Ocena stroškov</t>
  </si>
  <si>
    <t>KRIŽANJA Z OSTALIMI KOMUNALNIMI VODI</t>
  </si>
  <si>
    <t>Črpanje vode iz gradbene jame v času gradnje</t>
  </si>
  <si>
    <t>ur</t>
  </si>
  <si>
    <t>03.</t>
  </si>
  <si>
    <t>04.</t>
  </si>
  <si>
    <t>SKUPAJ PRIPRAVLJALNA DELA</t>
  </si>
  <si>
    <t>SKUPAJ KRIŽANJA Z OSTALIMI KOMUNALNIMI VODI</t>
  </si>
  <si>
    <t>02.070</t>
  </si>
  <si>
    <t>02.080</t>
  </si>
  <si>
    <t>02.090</t>
  </si>
  <si>
    <t>02.100</t>
  </si>
  <si>
    <t>02.110</t>
  </si>
  <si>
    <t>02.120</t>
  </si>
  <si>
    <t>02.130</t>
  </si>
  <si>
    <t>03.010</t>
  </si>
  <si>
    <t>04.010</t>
  </si>
  <si>
    <t xml:space="preserve">REKAPITULACIJA: </t>
  </si>
  <si>
    <t xml:space="preserve">SKUPAJ </t>
  </si>
  <si>
    <t>Izvedba tamponskega sloja na voznih površinah iz tamponskega materiala v debelini 20 cm z utrjevanjem do predpisane zbitosti. Pod asfaltnimi in makadamskimi površinami;</t>
  </si>
  <si>
    <t>Ročni izkop ob obstoječih podzemnih inštalacijah, na mestih prevezav, križanj in približevanj. Izkop v zemlji III. do IV. ktg;</t>
  </si>
  <si>
    <t>01.050</t>
  </si>
  <si>
    <t>ocena skupaj</t>
  </si>
  <si>
    <t>50000SIT = cca. 209 eurov</t>
  </si>
  <si>
    <t>Zasip jarka z izkopanim materialom in komprimiranjem v slojih po 20 cm</t>
  </si>
  <si>
    <t>01.040</t>
  </si>
  <si>
    <t>02.160</t>
  </si>
  <si>
    <t>02.170</t>
  </si>
  <si>
    <t>03.130</t>
  </si>
  <si>
    <t>04.030</t>
  </si>
  <si>
    <t>01.060</t>
  </si>
  <si>
    <t>Izvajanje projektantskega nadzora</t>
  </si>
  <si>
    <t>02.135</t>
  </si>
  <si>
    <t>02.180</t>
  </si>
  <si>
    <t>02.190</t>
  </si>
  <si>
    <t xml:space="preserve">Preizkus vodotesnosti kanalizacijskih  cevi po veljavnih standardih:   </t>
  </si>
  <si>
    <t xml:space="preserve">Zakoličenje osi kanalizacije z zavarovanjem osi, oznako revizijskih jaškov, vris v kataster in izdelava geodetskega posnetka </t>
  </si>
  <si>
    <t>Identifikacija obstoječih podzemnih instalacij in komunalnih vodov s strani pooblaščenih predstavnikov upravljalcev instalacij z oznako križanj;</t>
  </si>
  <si>
    <t>Postavitev gradbenih profilov na vzpostavljeno os trase cevovoda ter določitev nivoja za merjenje globine izkopa in polaganje cevovoda</t>
  </si>
  <si>
    <t>02.132</t>
  </si>
  <si>
    <t>Ponovna izvedba betonskih stopnic, vse komplet</t>
  </si>
  <si>
    <t>Križanje kanalizacijske cevi pod obstoječim TK kablom. TK kabel se odreže, vstavi v zaščitno PVC DN 110 in se ponovno poveže - izvedba po navodilih in soglasju TELEKOM-a.</t>
  </si>
  <si>
    <t>Križanje kanalizacijske cevi s komunalnimi vodi, vključno z zaščitno cevjo, zasipom in s sprotnim utrjevanjem v slojih po 20 cm.</t>
  </si>
  <si>
    <t>01.070</t>
  </si>
  <si>
    <t>01.080</t>
  </si>
  <si>
    <t>Dobava materiala in kompletna izvedba priključka iz PE ali PVC cevi fi 200mm, vključno z revizijskim jaškom fi 600mm, pokrov 150 kN, izkopom, pripravo posteljice in zasipom cevi (po detajlu v grafičnih prilogah)</t>
  </si>
  <si>
    <t>01.042</t>
  </si>
  <si>
    <t>€</t>
  </si>
  <si>
    <t>Izdelava peščenega obsipa cevi do 30 cm nad temenom s peskom granulacije 8 - 16 mm. Na peščeno posteljico se izvede 3-5 cm debel nasip, v katerega si cev izdela ležišče. Obsip cevi izvajati v slojih po 15 cm, istočasno na obeh straneh cevi ter paziti, da se cev ne premakne iz ležišča. Utrditev po SPP do 95% trdnosti</t>
  </si>
  <si>
    <t xml:space="preserve">Preizkus vodotesnosti revizijskih kanalizacijskih jaškov po veljavnih standardih.   </t>
  </si>
  <si>
    <t>Rušenje asfalta z rezanjem z motorno rezilko, širine do 2.00 m z nakladanjem in odvozom izkopanega materiala na deponijo do 10 km ;</t>
  </si>
  <si>
    <t>Fino planiranje terena in humuniziranje po končanem zasipu jarka. Kompletno z odstranitvijo površinskega kamenja in zasejanjem trave.</t>
  </si>
  <si>
    <t>KANAL S9</t>
  </si>
  <si>
    <t>KANAL S10</t>
  </si>
  <si>
    <t>Izkop v zemlji III. do IV. ktg, ocena 80 % izkopa</t>
  </si>
  <si>
    <t>Izkop v zemlji V.ktg, ocena 20 % izkopa</t>
  </si>
  <si>
    <t>Izdelava temeljne plasti posteljice debeline 10-15 cm z 2 x sejanim peskom granulacije 0-4 mm, s planiranjem in strojnim utrjevanjem do 95% po standardnem Proctorjevem postopku, natančnost izdelave posteljice je do +/- 1 cm (v primeru slabo nosilnih tal je posteljico izvesti v debelini 15-20 cm).</t>
  </si>
  <si>
    <t>Izvedba finalnega sloja makadamskega cestišča in dvorišč ter bankin, s peskom v debelini 5 cm</t>
  </si>
  <si>
    <t>Priprava gradbišča v dolžini l=40 m, odstranitev eventuelnih ovir, ureditev delovnega platoja, po končanih delih vzpostavitev prvotnega stanja:</t>
  </si>
  <si>
    <t>Ostala nepredvidena  dela; obračun po dejanskih stroških porabe časa in materiala po vpisu v gradbeni dnevnik; Ocena 15% od vrednosti del, obračun po dejanskih stroških</t>
  </si>
  <si>
    <t>* rušenje opornega zidu iz betonskih blokov; (m3)</t>
  </si>
  <si>
    <t>* Ostala nepredvidena dela; obračun po dejanskih stroških porabe časa in materiala po vpisu v gradbeni dnevnik; Ocena stroškov, 20% od vrednosti priprave gradbišča</t>
  </si>
  <si>
    <t>04.064</t>
  </si>
  <si>
    <t>Priprava gradbišča v dolžini l=469 m, odstranitev eventuelnih ovir, ureditev delovnega platoja, po končanih delih vzpostavitev prvotnega stanja:</t>
  </si>
  <si>
    <t>Dobava materiala in kompletna izvedba prečkanja pod železniško progo v dolžini 13m, iz cevi iz centrifugiranega poliestra fi 250mm v zaščitni cevi fi 400mm, s prebojem.</t>
  </si>
  <si>
    <r>
      <t>OPOMBA:</t>
    </r>
    <r>
      <rPr>
        <sz val="12"/>
        <rFont val="Arial"/>
        <family val="2"/>
      </rPr>
      <t xml:space="preserve"> V popisu so zajeta tudi vsa potrebna dela ob prestavitvi vodovoda po navodilih upravljalca!</t>
    </r>
  </si>
  <si>
    <r>
      <t xml:space="preserve">Postavitev gradbenih profilov na vzpostavljeno os trase cevovodov ter </t>
    </r>
    <r>
      <rPr>
        <sz val="10"/>
        <rFont val="Arial"/>
        <family val="2"/>
      </rPr>
      <t>določitev nivoja za merjenje globine izkopa in polaganje cevovoda</t>
    </r>
  </si>
  <si>
    <r>
      <t xml:space="preserve">Izvajanje nadzora </t>
    </r>
    <r>
      <rPr>
        <sz val="10"/>
        <rFont val="Arial"/>
        <family val="2"/>
      </rPr>
      <t>s strani pooblaščenega   delavca Holdinga Slovenske železnice, d.o.o., Sekcije za vzdrževanje prog Ljubljana,</t>
    </r>
    <r>
      <rPr>
        <sz val="10"/>
        <rFont val="Arial"/>
        <family val="2"/>
      </rPr>
      <t xml:space="preserve"> Masarykova 15, 1000 Ljubljana in Sekcije za vzdrževanje signalnovarnostnih in telekomunikacijskih naprav Ljubljana, Trg OF 6/I, 1000 Ljubljana, na odseku kanala G1 med jaškoma J17G1 in J18G1.</t>
    </r>
  </si>
  <si>
    <t>Rušenje asfalta z rezanjem z motorno rezilko, širine do 2.00 m z nakladanjem in odvozom izkopanega materiala na deponijo, ki so jo preskrbi zvajalec sam.</t>
  </si>
  <si>
    <t>Rušenje betonskih vrtnih robnikov z nakladanjem in odvozom izkopanega materiala na deponijo, ki so jo preskrbi zvajalec sam.;</t>
  </si>
  <si>
    <t>Odvoz odvečnega materiala od izkopa na deponijo izvajalca z nakladanjem in razgrinjanjem na deponijo, ki so jo preskrbi zvajalec sam.</t>
  </si>
  <si>
    <t>Rušenje betonskih vrtnih robnikov z nakladanjem in odvozom izkopanega materiala na deponijo, ki so jo preskrbi zvajalec sam.</t>
  </si>
  <si>
    <t>Rušenje betonskih stopnic  z nakladanjem in odvozom izkopanega materiala na deponijo, ki so jo preskrbi zvajalec sam.</t>
  </si>
  <si>
    <t>Ostala nepredvidena zemeljska dela; obračun po dejanskih stroških porabe časa in materiala po vpisu v gradbeni dnevnik; Ocena 10% od vrednosti zemeljskih del.</t>
  </si>
  <si>
    <t>Dobava in vgrajevanje vrtnih robnikov 5/15/100 na podložni beton MB 15, skupaj z zalivanjem stikov in zasipom.</t>
  </si>
  <si>
    <t>Postavitev gradbenih profilov na vzpostavljeno os trase cevovoda ter določitev nivoja za merjenje globine izkopa in polaganje cevovoda.</t>
  </si>
  <si>
    <t>Geodetski posnetek izvedenega cevovoda za celotno traso.</t>
  </si>
  <si>
    <t>m</t>
  </si>
  <si>
    <t>Izdelava projekta izvedenih del in projekta za obratovanje in vzdrževanje za celotno traso kanalizacije v treh izvodih.</t>
  </si>
  <si>
    <t>kpl</t>
  </si>
  <si>
    <t>Izdelava varnostnega načrta za celoten projekt v treh izvodih.</t>
  </si>
  <si>
    <t>Identifikacija obstoječih podzemnih instalacij in komunalnih vodov (na celotni izvedbeni trasi) z oznako križanj; s strani pooblaščenih predstavnikov upravljalcev instalacij.</t>
  </si>
  <si>
    <t>Postavitev prometne signalizacije za potrebno delno zaporo ceste, vključno s pridobitvijo vse potrebne dokumentacije in vseh potrebnih dovoljenj.</t>
  </si>
  <si>
    <t xml:space="preserve">Zakoličenje osi kanalizacije  z zavarovanjem osi, oznako revizijskih jaškov, vris v kataster in izdelava geodetskega posnetka. </t>
  </si>
  <si>
    <t>02.140</t>
  </si>
  <si>
    <t>Izdelava peščenega obsipa cevi do 30 cm nad temenom s peskom granulacije 8 - 16 mm. Na peščeno posteljico se izvede 3-5 cm debel nasip, v katerega si cev izdela ležišče. Obsip cevi izvajati v slojih po 15 cm, istočasno na obeh straneh cevi ter paziti, da se cev ne premakne iz ležišča. Utrditev po SPP do 95% trdnosti.</t>
  </si>
  <si>
    <t>2.150</t>
  </si>
  <si>
    <t>Izvedba enostranske mulde ob cestišču, z ustrezno pripravljeno podlago, širina do 50 cm.</t>
  </si>
  <si>
    <t>2.155</t>
  </si>
  <si>
    <t>Izdelava peskolova iz betonske cevi fi 60 cm, z LTŽ rešetko 40/40 cm, z vsemi potrebnimi deli in materiali ter priključitvijo na obstoječo meteorno kanalizacijo.</t>
  </si>
  <si>
    <t>Asfaltiranje cestišča z enoslojnim asfaltom, stike z obstoječim asfaltom je potrebno zatesniti z elastobitumenskim trakom, asfalt debeline 6 cm; S predhodno pripravo tamponske podlage pred asfaltiranjem,vključno z dotamponiranjem do 10 cm, utrditvijo in izdelavo planuma ter prilagoditev jaškov (tudi obstoječih) na niveleto cestišča.</t>
  </si>
  <si>
    <t>Asfaltiranje cestišča z dvoslojnim asfaltom, nosilni sloj bitugramoz v debelini 6 cm, frakcije 0-32 mm in obrabni sloj asfaltbeton v debelini 3 cm, frakcije 0-32 mm, stike z obstoječim asfaltom je potrebno zatesniti z elastobitumenskim trakom, asfalt debeline 9 cm; S predhodno pripravo tamponske podlage pred asfaltiranjem,vključno z dotamponiranjem do 10 cm, utrditvijo in izdelavo planuma ter prilagoditev jaškov (tudi obstoječih) na niveleto cestišča.</t>
  </si>
  <si>
    <t>3.140</t>
  </si>
  <si>
    <t>Dobava in polaganje padavinske kanalizacije, iz PVC cevi dn 400 mm, kompletno s spajanjem ter vsemi pomožnimi deli in prenosi in dobavo in vgraditvijo betona za obbetoniranje cevi.</t>
  </si>
  <si>
    <t>Križanje kanalizacijske cevi pod obstoječim vodovodom. Vodovodno cev se odreže, vstavi v zaščitno PVC fi 250, se ponovno poveže in tlačno preizkusi ter zasipa z nekoherentnim materialom do višine 50 cm nad zaščitno cevjo, s sprotnim utrjevanjem v slojih.</t>
  </si>
  <si>
    <t>01.055</t>
  </si>
  <si>
    <t>TV snemanje novozgrajene kanalizacije in revizijaskih jaškov.</t>
  </si>
  <si>
    <t>DDV</t>
  </si>
  <si>
    <t>SKUPAJ Z DDV</t>
  </si>
  <si>
    <t>KANALIZACIJSKO OMREŽJE MUHABER</t>
  </si>
  <si>
    <t>MESTNA OBČINA NOVO MESTO</t>
  </si>
</sst>
</file>

<file path=xl/styles.xml><?xml version="1.0" encoding="utf-8"?>
<styleSheet xmlns="http://schemas.openxmlformats.org/spreadsheetml/2006/main">
  <numFmts count="12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0\ &quot;SIT&quot;"/>
    <numFmt numFmtId="165" formatCode="#,##0.00\ [$€-1]"/>
    <numFmt numFmtId="166" formatCode="#,##0\ [$€-1]"/>
    <numFmt numFmtId="167" formatCode="#,##0.0\ [$€-1]"/>
  </numFmts>
  <fonts count="52">
    <font>
      <b/>
      <sz val="12"/>
      <color indexed="8"/>
      <name val="SSPalatino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color indexed="40"/>
      <name val="Arial"/>
      <family val="2"/>
    </font>
    <font>
      <b/>
      <sz val="8"/>
      <color indexed="40"/>
      <name val="Arial"/>
      <family val="2"/>
    </font>
    <font>
      <sz val="8"/>
      <color indexed="40"/>
      <name val="Arial"/>
      <family val="2"/>
    </font>
    <font>
      <b/>
      <sz val="12"/>
      <color indexed="11"/>
      <name val="Arial"/>
      <family val="2"/>
    </font>
    <font>
      <b/>
      <sz val="8"/>
      <color indexed="11"/>
      <name val="Arial"/>
      <family val="2"/>
    </font>
    <font>
      <sz val="8"/>
      <color indexed="11"/>
      <name val="Arial"/>
      <family val="2"/>
    </font>
    <font>
      <b/>
      <sz val="12"/>
      <color indexed="61"/>
      <name val="Arial"/>
      <family val="2"/>
    </font>
    <font>
      <b/>
      <sz val="8"/>
      <color indexed="61"/>
      <name val="Arial"/>
      <family val="2"/>
    </font>
    <font>
      <sz val="8"/>
      <color indexed="61"/>
      <name val="Arial"/>
      <family val="2"/>
    </font>
    <font>
      <sz val="12"/>
      <color indexed="8"/>
      <name val="Arial"/>
      <family val="2"/>
    </font>
    <font>
      <sz val="10"/>
      <name val="Arial CE"/>
      <family val="2"/>
    </font>
    <font>
      <b/>
      <sz val="12"/>
      <name val="Arial CE"/>
      <family val="0"/>
    </font>
    <font>
      <b/>
      <sz val="8"/>
      <name val="SSPalatino"/>
      <family val="0"/>
    </font>
    <font>
      <sz val="10"/>
      <color indexed="8"/>
      <name val="Arial CE"/>
      <family val="0"/>
    </font>
    <font>
      <sz val="10"/>
      <color indexed="8"/>
      <name val="MS Sans Serif"/>
      <family val="2"/>
    </font>
    <font>
      <sz val="10"/>
      <color indexed="17"/>
      <name val="Arial"/>
      <family val="2"/>
    </font>
    <font>
      <b/>
      <sz val="12"/>
      <color indexed="10"/>
      <name val="Arial"/>
      <family val="2"/>
    </font>
    <font>
      <sz val="10"/>
      <color indexed="48"/>
      <name val="Times New Roman CE"/>
      <family val="1"/>
    </font>
    <font>
      <sz val="10"/>
      <color indexed="10"/>
      <name val="Arial CE"/>
      <family val="0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 style="thin"/>
      <bottom style="medium"/>
    </border>
    <border>
      <left/>
      <right/>
      <top/>
      <bottom style="thin"/>
    </border>
  </borders>
  <cellStyleXfs count="64">
    <xf numFmtId="0" fontId="0" fillId="0" borderId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8" borderId="0" applyNumberFormat="0" applyBorder="0" applyAlignment="0" applyProtection="0"/>
    <xf numFmtId="0" fontId="51" fillId="6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42" fillId="15" borderId="0" applyNumberFormat="0" applyBorder="0" applyAlignment="0" applyProtection="0"/>
    <xf numFmtId="0" fontId="46" fillId="16" borderId="1" applyNumberFormat="0" applyAlignment="0" applyProtection="0"/>
    <xf numFmtId="0" fontId="48" fillId="17" borderId="2" applyNumberFormat="0" applyAlignment="0" applyProtection="0"/>
    <xf numFmtId="41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1" fillId="6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4" fillId="7" borderId="1" applyNumberFormat="0" applyAlignment="0" applyProtection="0"/>
    <xf numFmtId="0" fontId="47" fillId="0" borderId="6" applyNumberFormat="0" applyFill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43" fillId="7" borderId="0" applyNumberFormat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45" fillId="16" borderId="8" applyNumberFormat="0" applyAlignment="0" applyProtection="0"/>
    <xf numFmtId="0" fontId="37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1" fontId="3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left"/>
    </xf>
    <xf numFmtId="4" fontId="3" fillId="0" borderId="0" xfId="0" applyNumberFormat="1" applyFont="1" applyAlignment="1">
      <alignment/>
    </xf>
    <xf numFmtId="0" fontId="5" fillId="0" borderId="0" xfId="0" applyFont="1" applyAlignment="1">
      <alignment/>
    </xf>
    <xf numFmtId="4" fontId="3" fillId="0" borderId="0" xfId="0" applyNumberFormat="1" applyFont="1" applyAlignment="1">
      <alignment horizontal="left" vertical="top" wrapText="1"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49" fontId="2" fillId="0" borderId="0" xfId="0" applyNumberFormat="1" applyFont="1" applyAlignment="1">
      <alignment horizontal="left" vertical="top" wrapText="1"/>
    </xf>
    <xf numFmtId="0" fontId="5" fillId="0" borderId="0" xfId="52" applyFont="1">
      <alignment/>
      <protection/>
    </xf>
    <xf numFmtId="49" fontId="7" fillId="0" borderId="0" xfId="52" applyNumberFormat="1" applyFont="1">
      <alignment/>
      <protection/>
    </xf>
    <xf numFmtId="0" fontId="8" fillId="0" borderId="0" xfId="52" applyFont="1">
      <alignment/>
      <protection/>
    </xf>
    <xf numFmtId="0" fontId="3" fillId="0" borderId="0" xfId="0" applyFont="1" applyAlignment="1">
      <alignment horizontal="left" vertical="top" wrapText="1"/>
    </xf>
    <xf numFmtId="4" fontId="9" fillId="0" borderId="0" xfId="0" applyNumberFormat="1" applyFont="1" applyAlignment="1">
      <alignment horizontal="left" vertical="top" wrapText="1"/>
    </xf>
    <xf numFmtId="4" fontId="9" fillId="0" borderId="0" xfId="0" applyNumberFormat="1" applyFont="1" applyAlignment="1">
      <alignment/>
    </xf>
    <xf numFmtId="49" fontId="5" fillId="0" borderId="0" xfId="52" applyNumberFormat="1" applyFont="1">
      <alignment/>
      <protection/>
    </xf>
    <xf numFmtId="49" fontId="7" fillId="0" borderId="0" xfId="52" applyNumberFormat="1" applyFont="1" applyAlignment="1">
      <alignment vertical="top"/>
      <protection/>
    </xf>
    <xf numFmtId="0" fontId="3" fillId="0" borderId="0" xfId="52" applyFont="1" applyAlignment="1">
      <alignment wrapText="1"/>
      <protection/>
    </xf>
    <xf numFmtId="0" fontId="2" fillId="0" borderId="0" xfId="52" applyFont="1">
      <alignment/>
      <protection/>
    </xf>
    <xf numFmtId="0" fontId="7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10" fillId="0" borderId="0" xfId="52" applyFont="1">
      <alignment/>
      <protection/>
    </xf>
    <xf numFmtId="0" fontId="12" fillId="0" borderId="0" xfId="52" applyFont="1">
      <alignment/>
      <protection/>
    </xf>
    <xf numFmtId="49" fontId="10" fillId="0" borderId="0" xfId="52" applyNumberFormat="1" applyFont="1">
      <alignment/>
      <protection/>
    </xf>
    <xf numFmtId="4" fontId="8" fillId="0" borderId="0" xfId="0" applyNumberFormat="1" applyFont="1" applyAlignment="1">
      <alignment horizontal="left" vertical="top" wrapText="1"/>
    </xf>
    <xf numFmtId="0" fontId="15" fillId="0" borderId="0" xfId="0" applyFont="1" applyAlignment="1">
      <alignment/>
    </xf>
    <xf numFmtId="0" fontId="15" fillId="0" borderId="0" xfId="52" applyFont="1">
      <alignment/>
      <protection/>
    </xf>
    <xf numFmtId="0" fontId="16" fillId="0" borderId="0" xfId="52" applyFont="1">
      <alignment/>
      <protection/>
    </xf>
    <xf numFmtId="0" fontId="17" fillId="0" borderId="0" xfId="52" applyFont="1">
      <alignment/>
      <protection/>
    </xf>
    <xf numFmtId="0" fontId="18" fillId="0" borderId="0" xfId="0" applyFont="1" applyAlignment="1">
      <alignment/>
    </xf>
    <xf numFmtId="0" fontId="18" fillId="0" borderId="0" xfId="52" applyFont="1">
      <alignment/>
      <protection/>
    </xf>
    <xf numFmtId="0" fontId="19" fillId="0" borderId="0" xfId="52" applyFont="1">
      <alignment/>
      <protection/>
    </xf>
    <xf numFmtId="0" fontId="20" fillId="0" borderId="0" xfId="52" applyFont="1">
      <alignment/>
      <protection/>
    </xf>
    <xf numFmtId="0" fontId="21" fillId="0" borderId="0" xfId="0" applyFont="1" applyAlignment="1">
      <alignment/>
    </xf>
    <xf numFmtId="0" fontId="21" fillId="0" borderId="0" xfId="52" applyFont="1">
      <alignment/>
      <protection/>
    </xf>
    <xf numFmtId="0" fontId="22" fillId="0" borderId="0" xfId="52" applyFont="1">
      <alignment/>
      <protection/>
    </xf>
    <xf numFmtId="0" fontId="23" fillId="0" borderId="0" xfId="52" applyFont="1">
      <alignment/>
      <protection/>
    </xf>
    <xf numFmtId="0" fontId="24" fillId="0" borderId="0" xfId="52" applyFont="1">
      <alignment/>
      <protection/>
    </xf>
    <xf numFmtId="1" fontId="9" fillId="0" borderId="0" xfId="0" applyNumberFormat="1" applyFont="1" applyAlignment="1">
      <alignment horizontal="right"/>
    </xf>
    <xf numFmtId="4" fontId="9" fillId="0" borderId="0" xfId="0" applyNumberFormat="1" applyFont="1" applyAlignment="1">
      <alignment/>
    </xf>
    <xf numFmtId="49" fontId="2" fillId="0" borderId="0" xfId="53" applyNumberFormat="1" applyFont="1" applyAlignment="1">
      <alignment horizontal="right"/>
      <protection/>
    </xf>
    <xf numFmtId="1" fontId="3" fillId="0" borderId="0" xfId="53" applyNumberFormat="1" applyFont="1" applyAlignment="1">
      <alignment horizontal="right"/>
      <protection/>
    </xf>
    <xf numFmtId="0" fontId="18" fillId="0" borderId="0" xfId="53" applyFont="1" applyAlignment="1">
      <alignment/>
      <protection/>
    </xf>
    <xf numFmtId="0" fontId="15" fillId="0" borderId="0" xfId="53" applyFont="1" applyAlignment="1">
      <alignment/>
      <protection/>
    </xf>
    <xf numFmtId="0" fontId="5" fillId="0" borderId="0" xfId="53" applyFont="1" applyAlignment="1">
      <alignment/>
      <protection/>
    </xf>
    <xf numFmtId="0" fontId="21" fillId="0" borderId="0" xfId="53" applyFont="1" applyAlignment="1">
      <alignment/>
      <protection/>
    </xf>
    <xf numFmtId="1" fontId="2" fillId="0" borderId="0" xfId="53" applyNumberFormat="1" applyFont="1" applyAlignment="1">
      <alignment horizontal="left"/>
      <protection/>
    </xf>
    <xf numFmtId="4" fontId="3" fillId="0" borderId="0" xfId="53" applyNumberFormat="1" applyFont="1" applyAlignment="1">
      <alignment/>
      <protection/>
    </xf>
    <xf numFmtId="4" fontId="2" fillId="0" borderId="0" xfId="53" applyNumberFormat="1" applyFont="1" applyAlignment="1">
      <alignment horizontal="left"/>
      <protection/>
    </xf>
    <xf numFmtId="49" fontId="2" fillId="0" borderId="0" xfId="53" applyNumberFormat="1" applyFont="1" applyAlignment="1">
      <alignment horizontal="left" vertical="top" wrapText="1"/>
      <protection/>
    </xf>
    <xf numFmtId="4" fontId="14" fillId="0" borderId="0" xfId="53" applyNumberFormat="1" applyFont="1">
      <alignment/>
      <protection/>
    </xf>
    <xf numFmtId="4" fontId="2" fillId="0" borderId="0" xfId="53" applyNumberFormat="1" applyFont="1">
      <alignment/>
      <protection/>
    </xf>
    <xf numFmtId="0" fontId="5" fillId="0" borderId="0" xfId="53" applyFont="1">
      <alignment/>
      <protection/>
    </xf>
    <xf numFmtId="0" fontId="18" fillId="0" borderId="0" xfId="53" applyFont="1">
      <alignment/>
      <protection/>
    </xf>
    <xf numFmtId="0" fontId="15" fillId="0" borderId="0" xfId="53" applyFont="1">
      <alignment/>
      <protection/>
    </xf>
    <xf numFmtId="0" fontId="21" fillId="0" borderId="0" xfId="53" applyFont="1">
      <alignment/>
      <protection/>
    </xf>
    <xf numFmtId="4" fontId="8" fillId="0" borderId="0" xfId="52" applyNumberFormat="1" applyFont="1">
      <alignment/>
      <protection/>
    </xf>
    <xf numFmtId="49" fontId="8" fillId="0" borderId="0" xfId="53" applyNumberFormat="1" applyFont="1" applyAlignment="1">
      <alignment horizontal="left" vertical="top" wrapText="1"/>
      <protection/>
    </xf>
    <xf numFmtId="4" fontId="8" fillId="0" borderId="0" xfId="53" applyNumberFormat="1" applyFont="1" applyAlignment="1">
      <alignment horizontal="left" vertical="top" wrapText="1"/>
      <protection/>
    </xf>
    <xf numFmtId="4" fontId="8" fillId="0" borderId="0" xfId="53" applyNumberFormat="1" applyFont="1">
      <alignment/>
      <protection/>
    </xf>
    <xf numFmtId="4" fontId="8" fillId="0" borderId="10" xfId="53" applyNumberFormat="1" applyFont="1" applyBorder="1" applyAlignment="1">
      <alignment horizontal="left" vertical="top" wrapText="1"/>
      <protection/>
    </xf>
    <xf numFmtId="4" fontId="8" fillId="0" borderId="10" xfId="53" applyNumberFormat="1" applyFont="1" applyBorder="1">
      <alignment/>
      <protection/>
    </xf>
    <xf numFmtId="0" fontId="3" fillId="0" borderId="0" xfId="53" applyFont="1" applyAlignment="1">
      <alignment horizontal="left" vertical="top" wrapText="1"/>
      <protection/>
    </xf>
    <xf numFmtId="4" fontId="3" fillId="0" borderId="0" xfId="53" applyNumberFormat="1" applyFont="1">
      <alignment/>
      <protection/>
    </xf>
    <xf numFmtId="4" fontId="3" fillId="0" borderId="0" xfId="53" applyNumberFormat="1" applyFont="1" applyAlignment="1">
      <alignment horizontal="left" vertical="top" wrapText="1"/>
      <protection/>
    </xf>
    <xf numFmtId="4" fontId="4" fillId="0" borderId="0" xfId="53" applyNumberFormat="1" applyFont="1">
      <alignment/>
      <protection/>
    </xf>
    <xf numFmtId="4" fontId="9" fillId="0" borderId="0" xfId="53" applyNumberFormat="1" applyFont="1" applyAlignment="1">
      <alignment horizontal="left" vertical="top" wrapText="1"/>
      <protection/>
    </xf>
    <xf numFmtId="4" fontId="9" fillId="0" borderId="0" xfId="53" applyNumberFormat="1" applyFont="1">
      <alignment/>
      <protection/>
    </xf>
    <xf numFmtId="4" fontId="11" fillId="0" borderId="0" xfId="53" applyNumberFormat="1" applyFont="1">
      <alignment/>
      <protection/>
    </xf>
    <xf numFmtId="0" fontId="8" fillId="0" borderId="0" xfId="53" applyFont="1" applyAlignment="1">
      <alignment horizontal="left" vertical="top" wrapText="1"/>
      <protection/>
    </xf>
    <xf numFmtId="0" fontId="7" fillId="0" borderId="0" xfId="53" applyFont="1">
      <alignment/>
      <protection/>
    </xf>
    <xf numFmtId="0" fontId="19" fillId="0" borderId="0" xfId="53" applyFont="1">
      <alignment/>
      <protection/>
    </xf>
    <xf numFmtId="0" fontId="16" fillId="0" borderId="0" xfId="53" applyFont="1">
      <alignment/>
      <protection/>
    </xf>
    <xf numFmtId="0" fontId="10" fillId="0" borderId="0" xfId="53" applyFont="1">
      <alignment/>
      <protection/>
    </xf>
    <xf numFmtId="0" fontId="22" fillId="0" borderId="0" xfId="53" applyFont="1">
      <alignment/>
      <protection/>
    </xf>
    <xf numFmtId="49" fontId="13" fillId="0" borderId="0" xfId="53" applyNumberFormat="1" applyFont="1" applyAlignment="1">
      <alignment horizontal="left" vertical="top" wrapText="1"/>
      <protection/>
    </xf>
    <xf numFmtId="0" fontId="3" fillId="0" borderId="0" xfId="53" applyFont="1" applyAlignment="1">
      <alignment vertical="top" wrapText="1"/>
      <protection/>
    </xf>
    <xf numFmtId="4" fontId="25" fillId="0" borderId="0" xfId="53" applyNumberFormat="1" applyFont="1" applyAlignment="1">
      <alignment vertical="top" wrapText="1"/>
      <protection/>
    </xf>
    <xf numFmtId="2" fontId="3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49" fontId="2" fillId="0" borderId="0" xfId="53" applyNumberFormat="1" applyFont="1" applyFill="1" applyAlignment="1">
      <alignment horizontal="left" vertical="top" wrapText="1"/>
      <protection/>
    </xf>
    <xf numFmtId="0" fontId="3" fillId="0" borderId="0" xfId="53" applyFont="1" applyFill="1" applyAlignment="1">
      <alignment horizontal="left" vertical="top" wrapText="1"/>
      <protection/>
    </xf>
    <xf numFmtId="4" fontId="3" fillId="0" borderId="0" xfId="53" applyNumberFormat="1" applyFont="1" applyFill="1">
      <alignment/>
      <protection/>
    </xf>
    <xf numFmtId="0" fontId="8" fillId="0" borderId="0" xfId="0" applyFont="1" applyAlignment="1">
      <alignment/>
    </xf>
    <xf numFmtId="0" fontId="8" fillId="0" borderId="0" xfId="53" applyFont="1" applyAlignment="1">
      <alignment/>
      <protection/>
    </xf>
    <xf numFmtId="4" fontId="4" fillId="0" borderId="0" xfId="53" applyNumberFormat="1" applyFont="1" applyAlignment="1">
      <alignment horizontal="left" vertical="top" wrapText="1"/>
      <protection/>
    </xf>
    <xf numFmtId="0" fontId="26" fillId="0" borderId="0" xfId="0" applyFont="1" applyAlignment="1">
      <alignment/>
    </xf>
    <xf numFmtId="4" fontId="25" fillId="0" borderId="0" xfId="53" applyNumberFormat="1" applyFont="1">
      <alignment/>
      <protection/>
    </xf>
    <xf numFmtId="165" fontId="3" fillId="0" borderId="0" xfId="53" applyNumberFormat="1" applyFont="1" applyAlignment="1">
      <alignment/>
      <protection/>
    </xf>
    <xf numFmtId="165" fontId="2" fillId="0" borderId="0" xfId="53" applyNumberFormat="1" applyFont="1">
      <alignment/>
      <protection/>
    </xf>
    <xf numFmtId="165" fontId="8" fillId="0" borderId="0" xfId="53" applyNumberFormat="1" applyFont="1">
      <alignment/>
      <protection/>
    </xf>
    <xf numFmtId="165" fontId="8" fillId="0" borderId="10" xfId="53" applyNumberFormat="1" applyFont="1" applyBorder="1">
      <alignment/>
      <protection/>
    </xf>
    <xf numFmtId="165" fontId="3" fillId="0" borderId="0" xfId="53" applyNumberFormat="1" applyFont="1">
      <alignment/>
      <protection/>
    </xf>
    <xf numFmtId="165" fontId="9" fillId="0" borderId="0" xfId="53" applyNumberFormat="1" applyFont="1">
      <alignment/>
      <protection/>
    </xf>
    <xf numFmtId="165" fontId="11" fillId="0" borderId="0" xfId="53" applyNumberFormat="1" applyFont="1">
      <alignment/>
      <protection/>
    </xf>
    <xf numFmtId="165" fontId="3" fillId="0" borderId="0" xfId="53" applyNumberFormat="1" applyFont="1" applyFill="1">
      <alignment/>
      <protection/>
    </xf>
    <xf numFmtId="165" fontId="3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165" fontId="8" fillId="0" borderId="0" xfId="52" applyNumberFormat="1" applyFont="1">
      <alignment/>
      <protection/>
    </xf>
    <xf numFmtId="165" fontId="4" fillId="0" borderId="0" xfId="53" applyNumberFormat="1" applyFont="1">
      <alignment/>
      <protection/>
    </xf>
    <xf numFmtId="165" fontId="4" fillId="0" borderId="0" xfId="0" applyNumberFormat="1" applyFont="1" applyAlignment="1">
      <alignment/>
    </xf>
    <xf numFmtId="165" fontId="25" fillId="0" borderId="0" xfId="53" applyNumberFormat="1" applyFont="1">
      <alignment/>
      <protection/>
    </xf>
    <xf numFmtId="165" fontId="8" fillId="0" borderId="0" xfId="0" applyNumberFormat="1" applyFont="1" applyAlignment="1">
      <alignment/>
    </xf>
    <xf numFmtId="165" fontId="3" fillId="0" borderId="0" xfId="53" applyNumberFormat="1" applyFont="1" applyAlignment="1">
      <alignment/>
      <protection/>
    </xf>
    <xf numFmtId="165" fontId="2" fillId="0" borderId="0" xfId="53" applyNumberFormat="1" applyFont="1">
      <alignment/>
      <protection/>
    </xf>
    <xf numFmtId="165" fontId="8" fillId="0" borderId="0" xfId="52" applyNumberFormat="1" applyFont="1">
      <alignment/>
      <protection/>
    </xf>
    <xf numFmtId="165" fontId="8" fillId="0" borderId="0" xfId="53" applyNumberFormat="1" applyFont="1">
      <alignment/>
      <protection/>
    </xf>
    <xf numFmtId="165" fontId="8" fillId="0" borderId="10" xfId="53" applyNumberFormat="1" applyFont="1" applyBorder="1">
      <alignment/>
      <protection/>
    </xf>
    <xf numFmtId="165" fontId="3" fillId="0" borderId="0" xfId="53" applyNumberFormat="1" applyFont="1">
      <alignment/>
      <protection/>
    </xf>
    <xf numFmtId="165" fontId="9" fillId="0" borderId="0" xfId="53" applyNumberFormat="1" applyFont="1">
      <alignment/>
      <protection/>
    </xf>
    <xf numFmtId="165" fontId="11" fillId="0" borderId="0" xfId="53" applyNumberFormat="1" applyFont="1">
      <alignment/>
      <protection/>
    </xf>
    <xf numFmtId="165" fontId="3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6" fontId="3" fillId="0" borderId="0" xfId="53" applyNumberFormat="1" applyFont="1" applyAlignment="1">
      <alignment/>
      <protection/>
    </xf>
    <xf numFmtId="166" fontId="2" fillId="0" borderId="0" xfId="53" applyNumberFormat="1" applyFont="1">
      <alignment/>
      <protection/>
    </xf>
    <xf numFmtId="166" fontId="8" fillId="0" borderId="0" xfId="52" applyNumberFormat="1" applyFont="1">
      <alignment/>
      <protection/>
    </xf>
    <xf numFmtId="166" fontId="8" fillId="0" borderId="0" xfId="53" applyNumberFormat="1" applyFont="1">
      <alignment/>
      <protection/>
    </xf>
    <xf numFmtId="166" fontId="8" fillId="0" borderId="10" xfId="53" applyNumberFormat="1" applyFont="1" applyBorder="1">
      <alignment/>
      <protection/>
    </xf>
    <xf numFmtId="166" fontId="3" fillId="0" borderId="0" xfId="53" applyNumberFormat="1" applyFont="1">
      <alignment/>
      <protection/>
    </xf>
    <xf numFmtId="166" fontId="9" fillId="0" borderId="0" xfId="53" applyNumberFormat="1" applyFont="1">
      <alignment/>
      <protection/>
    </xf>
    <xf numFmtId="166" fontId="3" fillId="0" borderId="0" xfId="53" applyNumberFormat="1" applyFont="1" applyFill="1">
      <alignment/>
      <protection/>
    </xf>
    <xf numFmtId="165" fontId="5" fillId="0" borderId="0" xfId="53" applyNumberFormat="1" applyFont="1">
      <alignment/>
      <protection/>
    </xf>
    <xf numFmtId="2" fontId="5" fillId="0" borderId="0" xfId="53" applyNumberFormat="1" applyFont="1">
      <alignment/>
      <protection/>
    </xf>
    <xf numFmtId="165" fontId="18" fillId="0" borderId="0" xfId="52" applyNumberFormat="1" applyFont="1">
      <alignment/>
      <protection/>
    </xf>
    <xf numFmtId="165" fontId="5" fillId="0" borderId="0" xfId="52" applyNumberFormat="1" applyFont="1">
      <alignment/>
      <protection/>
    </xf>
    <xf numFmtId="164" fontId="5" fillId="0" borderId="0" xfId="0" applyNumberFormat="1" applyFont="1" applyAlignment="1">
      <alignment vertical="center"/>
    </xf>
    <xf numFmtId="0" fontId="8" fillId="0" borderId="0" xfId="53" applyFont="1">
      <alignment/>
      <protection/>
    </xf>
    <xf numFmtId="0" fontId="28" fillId="0" borderId="0" xfId="54" applyFont="1" applyFill="1" applyBorder="1" applyAlignment="1">
      <alignment horizontal="left" vertical="top" wrapText="1"/>
      <protection/>
    </xf>
    <xf numFmtId="4" fontId="4" fillId="0" borderId="0" xfId="53" applyNumberFormat="1" applyFont="1">
      <alignment/>
      <protection/>
    </xf>
    <xf numFmtId="0" fontId="30" fillId="0" borderId="0" xfId="53" applyFont="1" applyAlignment="1">
      <alignment vertical="top" wrapText="1"/>
      <protection/>
    </xf>
    <xf numFmtId="0" fontId="30" fillId="0" borderId="0" xfId="0" applyFont="1" applyAlignment="1">
      <alignment horizontal="left" vertical="top" wrapText="1"/>
    </xf>
    <xf numFmtId="0" fontId="30" fillId="0" borderId="0" xfId="53" applyFont="1" applyAlignment="1">
      <alignment horizontal="left" vertical="top" wrapText="1"/>
      <protection/>
    </xf>
    <xf numFmtId="4" fontId="5" fillId="0" borderId="0" xfId="0" applyNumberFormat="1" applyFont="1" applyAlignment="1">
      <alignment/>
    </xf>
    <xf numFmtId="0" fontId="31" fillId="0" borderId="0" xfId="0" applyFont="1" applyAlignment="1">
      <alignment/>
    </xf>
    <xf numFmtId="0" fontId="8" fillId="0" borderId="0" xfId="52" applyFont="1" applyAlignment="1">
      <alignment wrapText="1"/>
      <protection/>
    </xf>
    <xf numFmtId="4" fontId="8" fillId="0" borderId="0" xfId="52" applyNumberFormat="1" applyFont="1" applyAlignment="1">
      <alignment wrapText="1"/>
      <protection/>
    </xf>
    <xf numFmtId="0" fontId="5" fillId="0" borderId="0" xfId="52" applyFont="1" applyAlignment="1">
      <alignment wrapText="1"/>
      <protection/>
    </xf>
    <xf numFmtId="166" fontId="8" fillId="0" borderId="0" xfId="52" applyNumberFormat="1" applyFont="1" applyAlignment="1">
      <alignment wrapText="1"/>
      <protection/>
    </xf>
    <xf numFmtId="165" fontId="8" fillId="0" borderId="0" xfId="52" applyNumberFormat="1" applyFont="1" applyAlignment="1">
      <alignment wrapText="1"/>
      <protection/>
    </xf>
    <xf numFmtId="0" fontId="4" fillId="0" borderId="0" xfId="53" applyFont="1" applyAlignment="1">
      <alignment horizontal="left" vertical="top" wrapText="1"/>
      <protection/>
    </xf>
    <xf numFmtId="0" fontId="32" fillId="16" borderId="0" xfId="0" applyFont="1" applyFill="1" applyAlignment="1">
      <alignment horizontal="justify"/>
    </xf>
    <xf numFmtId="166" fontId="4" fillId="0" borderId="0" xfId="53" applyNumberFormat="1" applyFont="1">
      <alignment/>
      <protection/>
    </xf>
    <xf numFmtId="4" fontId="33" fillId="0" borderId="0" xfId="53" applyNumberFormat="1" applyFont="1">
      <alignment/>
      <protection/>
    </xf>
    <xf numFmtId="165" fontId="4" fillId="0" borderId="0" xfId="53" applyNumberFormat="1" applyFont="1">
      <alignment/>
      <protection/>
    </xf>
    <xf numFmtId="49" fontId="6" fillId="0" borderId="0" xfId="53" applyNumberFormat="1" applyFont="1" applyAlignment="1">
      <alignment horizontal="left" vertical="top" wrapText="1"/>
      <protection/>
    </xf>
    <xf numFmtId="0" fontId="4" fillId="0" borderId="0" xfId="53" applyFont="1" applyAlignment="1">
      <alignment horizontal="left" vertical="top" wrapText="1"/>
      <protection/>
    </xf>
    <xf numFmtId="166" fontId="4" fillId="0" borderId="0" xfId="53" applyNumberFormat="1" applyFont="1">
      <alignment/>
      <protection/>
    </xf>
    <xf numFmtId="165" fontId="4" fillId="0" borderId="0" xfId="53" applyNumberFormat="1" applyFont="1">
      <alignment/>
      <protection/>
    </xf>
    <xf numFmtId="0" fontId="31" fillId="0" borderId="0" xfId="53" applyFont="1">
      <alignment/>
      <protection/>
    </xf>
    <xf numFmtId="0" fontId="6" fillId="0" borderId="0" xfId="53" applyFont="1">
      <alignment/>
      <protection/>
    </xf>
    <xf numFmtId="49" fontId="6" fillId="0" borderId="0" xfId="53" applyNumberFormat="1" applyFont="1" applyFill="1" applyAlignment="1">
      <alignment horizontal="left" vertical="top" wrapText="1"/>
      <protection/>
    </xf>
    <xf numFmtId="0" fontId="4" fillId="0" borderId="0" xfId="53" applyFont="1" applyFill="1" applyAlignment="1">
      <alignment horizontal="left" vertical="top" wrapText="1"/>
      <protection/>
    </xf>
    <xf numFmtId="4" fontId="4" fillId="0" borderId="0" xfId="53" applyNumberFormat="1" applyFont="1" applyFill="1">
      <alignment/>
      <protection/>
    </xf>
    <xf numFmtId="165" fontId="4" fillId="0" borderId="0" xfId="53" applyNumberFormat="1" applyFont="1" applyFill="1">
      <alignment/>
      <protection/>
    </xf>
    <xf numFmtId="49" fontId="6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" fontId="4" fillId="0" borderId="0" xfId="0" applyNumberFormat="1" applyFont="1" applyFill="1" applyAlignment="1">
      <alignment/>
    </xf>
    <xf numFmtId="4" fontId="4" fillId="0" borderId="0" xfId="0" applyNumberFormat="1" applyFont="1" applyAlignment="1">
      <alignment/>
    </xf>
    <xf numFmtId="4" fontId="4" fillId="0" borderId="0" xfId="53" applyNumberFormat="1" applyFont="1" applyAlignment="1">
      <alignment horizontal="left" vertical="top" wrapText="1"/>
      <protection/>
    </xf>
    <xf numFmtId="167" fontId="4" fillId="0" borderId="0" xfId="53" applyNumberFormat="1" applyFont="1">
      <alignment/>
      <protection/>
    </xf>
    <xf numFmtId="4" fontId="5" fillId="0" borderId="0" xfId="52" applyNumberFormat="1" applyFont="1">
      <alignment/>
      <protection/>
    </xf>
    <xf numFmtId="4" fontId="8" fillId="0" borderId="11" xfId="0" applyNumberFormat="1" applyFont="1" applyBorder="1" applyAlignment="1">
      <alignment horizontal="left" vertical="top" wrapText="1"/>
    </xf>
    <xf numFmtId="4" fontId="9" fillId="0" borderId="11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0" fontId="26" fillId="0" borderId="11" xfId="0" applyFont="1" applyBorder="1" applyAlignment="1">
      <alignment/>
    </xf>
    <xf numFmtId="4" fontId="14" fillId="0" borderId="11" xfId="0" applyNumberFormat="1" applyFont="1" applyBorder="1" applyAlignment="1">
      <alignment horizontal="left" vertical="center" wrapText="1"/>
    </xf>
    <xf numFmtId="4" fontId="14" fillId="0" borderId="11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4" fontId="14" fillId="0" borderId="0" xfId="0" applyNumberFormat="1" applyFont="1" applyAlignment="1">
      <alignment horizontal="left" vertical="center" wrapText="1"/>
    </xf>
    <xf numFmtId="4" fontId="14" fillId="0" borderId="0" xfId="0" applyNumberFormat="1" applyFont="1" applyAlignment="1">
      <alignment vertical="center"/>
    </xf>
    <xf numFmtId="4" fontId="14" fillId="0" borderId="0" xfId="0" applyNumberFormat="1" applyFont="1" applyAlignment="1">
      <alignment horizontal="left" vertical="top" wrapText="1"/>
    </xf>
    <xf numFmtId="4" fontId="14" fillId="0" borderId="0" xfId="0" applyNumberFormat="1" applyFont="1" applyAlignment="1">
      <alignment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4" fontId="35" fillId="0" borderId="0" xfId="0" applyNumberFormat="1" applyFont="1" applyAlignment="1">
      <alignment vertical="center"/>
    </xf>
    <xf numFmtId="0" fontId="34" fillId="0" borderId="0" xfId="0" applyFont="1" applyAlignment="1">
      <alignment/>
    </xf>
    <xf numFmtId="0" fontId="14" fillId="0" borderId="11" xfId="0" applyFont="1" applyBorder="1" applyAlignment="1">
      <alignment vertical="center"/>
    </xf>
    <xf numFmtId="4" fontId="14" fillId="0" borderId="11" xfId="0" applyNumberFormat="1" applyFont="1" applyBorder="1" applyAlignment="1">
      <alignment horizontal="left" vertical="top" wrapText="1"/>
    </xf>
    <xf numFmtId="4" fontId="14" fillId="0" borderId="11" xfId="0" applyNumberFormat="1" applyFont="1" applyBorder="1" applyAlignment="1">
      <alignment/>
    </xf>
    <xf numFmtId="0" fontId="3" fillId="0" borderId="0" xfId="53" applyNumberFormat="1" applyFont="1" applyAlignment="1">
      <alignment horizontal="left" vertical="top" wrapText="1"/>
      <protection/>
    </xf>
    <xf numFmtId="4" fontId="8" fillId="0" borderId="0" xfId="0" applyNumberFormat="1" applyFont="1" applyAlignment="1">
      <alignment horizontal="center"/>
    </xf>
    <xf numFmtId="4" fontId="36" fillId="0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[0]" xfId="42"/>
    <cellStyle name="Currency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aslov2" xfId="52"/>
    <cellStyle name="Navadno_Jerancic_POPIS_KANALIZACIJA" xfId="53"/>
    <cellStyle name="Navadno_Preddela" xfId="54"/>
    <cellStyle name="Neutral" xfId="55"/>
    <cellStyle name="Note" xfId="56"/>
    <cellStyle name="Percent" xfId="57"/>
    <cellStyle name="Output" xfId="58"/>
    <cellStyle name="Title" xfId="59"/>
    <cellStyle name="Total" xfId="60"/>
    <cellStyle name="Currency" xfId="61"/>
    <cellStyle name="Comma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B4" sqref="B4"/>
    </sheetView>
  </sheetViews>
  <sheetFormatPr defaultColWidth="8.69921875" defaultRowHeight="15.75"/>
  <cols>
    <col min="1" max="1" width="29.19921875" style="5" customWidth="1"/>
    <col min="2" max="2" width="5.19921875" style="6" customWidth="1"/>
    <col min="3" max="3" width="2.8984375" style="6" customWidth="1"/>
    <col min="4" max="4" width="4.796875" style="6" customWidth="1"/>
    <col min="5" max="5" width="16.796875" style="6" customWidth="1"/>
    <col min="6" max="6" width="3.69921875" style="8" customWidth="1"/>
    <col min="7" max="7" width="8.69921875" style="8" customWidth="1"/>
    <col min="8" max="8" width="18.09765625" style="8" customWidth="1"/>
    <col min="9" max="9" width="10.796875" style="8" customWidth="1"/>
    <col min="10" max="16384" width="8.69921875" style="8" customWidth="1"/>
  </cols>
  <sheetData>
    <row r="1" spans="1:5" s="4" customFormat="1" ht="15.75">
      <c r="A1" s="42" t="s">
        <v>63</v>
      </c>
      <c r="B1" s="2" t="s">
        <v>47</v>
      </c>
      <c r="C1" s="40"/>
      <c r="D1" s="40"/>
      <c r="E1" s="3"/>
    </row>
    <row r="2" spans="1:5" s="4" customFormat="1" ht="15.75">
      <c r="A2" s="42"/>
      <c r="B2" s="2" t="s">
        <v>48</v>
      </c>
      <c r="C2" s="40"/>
      <c r="D2" s="40"/>
      <c r="E2" s="3"/>
    </row>
    <row r="3" spans="1:5" s="4" customFormat="1" ht="15.75">
      <c r="A3" s="42" t="s">
        <v>64</v>
      </c>
      <c r="B3" s="47" t="s">
        <v>50</v>
      </c>
      <c r="C3" s="48"/>
      <c r="D3" s="115"/>
      <c r="E3" s="48"/>
    </row>
    <row r="4" spans="1:5" s="4" customFormat="1" ht="15.75">
      <c r="A4" s="42" t="s">
        <v>65</v>
      </c>
      <c r="B4" s="2" t="s">
        <v>191</v>
      </c>
      <c r="C4" s="40"/>
      <c r="D4" s="114"/>
      <c r="E4" s="3"/>
    </row>
    <row r="5" spans="1:5" s="4" customFormat="1" ht="15.75">
      <c r="A5" s="42"/>
      <c r="B5" s="49"/>
      <c r="C5" s="48"/>
      <c r="D5" s="115"/>
      <c r="E5" s="48"/>
    </row>
    <row r="6" spans="1:5" s="4" customFormat="1" ht="15.75">
      <c r="A6" s="39"/>
      <c r="B6" s="2"/>
      <c r="C6" s="40"/>
      <c r="D6" s="40"/>
      <c r="E6" s="3"/>
    </row>
    <row r="7" spans="1:5" s="4" customFormat="1" ht="15.75">
      <c r="A7" s="39"/>
      <c r="B7" s="2"/>
      <c r="C7" s="40"/>
      <c r="D7" s="40"/>
      <c r="E7" s="3"/>
    </row>
    <row r="8" spans="1:5" s="4" customFormat="1" ht="15.75">
      <c r="A8" s="39"/>
      <c r="B8" s="2"/>
      <c r="C8" s="40"/>
      <c r="D8" s="40"/>
      <c r="E8" s="3"/>
    </row>
    <row r="9" spans="1:5" s="4" customFormat="1" ht="15.75">
      <c r="A9" s="39"/>
      <c r="B9" s="2"/>
      <c r="C9" s="40"/>
      <c r="D9" s="40"/>
      <c r="E9" s="3"/>
    </row>
    <row r="10" spans="1:5" s="4" customFormat="1" ht="15.75">
      <c r="A10" s="1"/>
      <c r="B10" s="2"/>
      <c r="C10" s="3"/>
      <c r="D10" s="3"/>
      <c r="E10" s="3"/>
    </row>
    <row r="11" spans="1:6" ht="15.75">
      <c r="A11" s="182" t="s">
        <v>62</v>
      </c>
      <c r="B11" s="182"/>
      <c r="C11" s="182"/>
      <c r="D11" s="182"/>
      <c r="E11" s="182"/>
      <c r="F11" s="182"/>
    </row>
    <row r="12" spans="1:10" ht="20.25">
      <c r="A12" s="183" t="s">
        <v>190</v>
      </c>
      <c r="B12" s="183"/>
      <c r="C12" s="183"/>
      <c r="D12" s="183"/>
      <c r="E12" s="183"/>
      <c r="F12" s="183"/>
      <c r="H12" s="135"/>
      <c r="I12" s="135"/>
      <c r="J12" s="135"/>
    </row>
    <row r="14" spans="1:8" ht="15.75" customHeight="1">
      <c r="A14" s="163" t="s">
        <v>49</v>
      </c>
      <c r="B14" s="164"/>
      <c r="C14" s="164"/>
      <c r="D14" s="164"/>
      <c r="E14" s="165"/>
      <c r="F14" s="166" t="s">
        <v>138</v>
      </c>
      <c r="H14" s="134"/>
    </row>
    <row r="15" spans="1:5" ht="15.75" customHeight="1">
      <c r="A15" s="25"/>
      <c r="B15" s="15"/>
      <c r="C15" s="15"/>
      <c r="D15" s="15"/>
      <c r="E15" s="80"/>
    </row>
    <row r="16" spans="1:8" ht="15.75" customHeight="1">
      <c r="A16" s="163" t="s">
        <v>60</v>
      </c>
      <c r="B16" s="164"/>
      <c r="C16" s="164"/>
      <c r="D16" s="164"/>
      <c r="E16" s="165"/>
      <c r="F16" s="166" t="s">
        <v>138</v>
      </c>
      <c r="H16" s="134"/>
    </row>
    <row r="17" spans="1:5" ht="15.75" customHeight="1">
      <c r="A17" s="25"/>
      <c r="B17" s="15"/>
      <c r="C17" s="15"/>
      <c r="D17" s="15"/>
      <c r="E17" s="80"/>
    </row>
    <row r="18" spans="1:9" ht="15.75" customHeight="1">
      <c r="A18" s="163" t="s">
        <v>59</v>
      </c>
      <c r="B18" s="164"/>
      <c r="C18" s="164"/>
      <c r="D18" s="164"/>
      <c r="E18" s="165"/>
      <c r="F18" s="166" t="s">
        <v>138</v>
      </c>
      <c r="H18" s="134"/>
      <c r="I18" s="134"/>
    </row>
    <row r="19" spans="1:6" ht="15.75" customHeight="1">
      <c r="A19" s="25"/>
      <c r="B19" s="15"/>
      <c r="C19" s="15"/>
      <c r="D19" s="15"/>
      <c r="E19" s="80"/>
      <c r="F19" s="88"/>
    </row>
    <row r="20" spans="1:8" ht="15.75" customHeight="1">
      <c r="A20" s="163" t="s">
        <v>58</v>
      </c>
      <c r="B20" s="164"/>
      <c r="C20" s="164"/>
      <c r="D20" s="164"/>
      <c r="E20" s="165"/>
      <c r="F20" s="166" t="s">
        <v>138</v>
      </c>
      <c r="H20" s="134"/>
    </row>
    <row r="21" spans="1:6" ht="15.75" customHeight="1">
      <c r="A21" s="25"/>
      <c r="B21" s="15"/>
      <c r="C21" s="15"/>
      <c r="D21" s="15"/>
      <c r="E21" s="80"/>
      <c r="F21" s="88"/>
    </row>
    <row r="22" spans="1:8" ht="15.75" customHeight="1">
      <c r="A22" s="163" t="s">
        <v>57</v>
      </c>
      <c r="B22" s="164"/>
      <c r="C22" s="164"/>
      <c r="D22" s="164"/>
      <c r="E22" s="165"/>
      <c r="F22" s="166" t="s">
        <v>138</v>
      </c>
      <c r="H22" s="134"/>
    </row>
    <row r="23" spans="1:6" ht="15.75" customHeight="1">
      <c r="A23" s="25"/>
      <c r="B23" s="15"/>
      <c r="C23" s="15"/>
      <c r="D23" s="15"/>
      <c r="E23" s="80"/>
      <c r="F23" s="88"/>
    </row>
    <row r="24" spans="1:8" ht="15.75" customHeight="1">
      <c r="A24" s="163" t="s">
        <v>56</v>
      </c>
      <c r="B24" s="164"/>
      <c r="C24" s="164"/>
      <c r="D24" s="164"/>
      <c r="E24" s="165"/>
      <c r="F24" s="166" t="s">
        <v>138</v>
      </c>
      <c r="H24" s="134"/>
    </row>
    <row r="25" spans="1:6" ht="15.75" customHeight="1">
      <c r="A25" s="25"/>
      <c r="B25" s="15"/>
      <c r="C25" s="15"/>
      <c r="D25" s="15"/>
      <c r="E25" s="80"/>
      <c r="F25" s="88"/>
    </row>
    <row r="26" spans="1:8" ht="15.75" customHeight="1">
      <c r="A26" s="163" t="s">
        <v>55</v>
      </c>
      <c r="B26" s="164"/>
      <c r="C26" s="164"/>
      <c r="D26" s="164"/>
      <c r="E26" s="165"/>
      <c r="F26" s="166" t="s">
        <v>138</v>
      </c>
      <c r="H26" s="134"/>
    </row>
    <row r="27" spans="1:6" ht="15.75" customHeight="1">
      <c r="A27" s="25"/>
      <c r="B27" s="15"/>
      <c r="C27" s="15"/>
      <c r="D27" s="15"/>
      <c r="E27" s="80"/>
      <c r="F27" s="88"/>
    </row>
    <row r="28" spans="1:8" ht="15.75" customHeight="1">
      <c r="A28" s="163" t="s">
        <v>54</v>
      </c>
      <c r="B28" s="164"/>
      <c r="C28" s="164"/>
      <c r="D28" s="164"/>
      <c r="E28" s="165"/>
      <c r="F28" s="166" t="s">
        <v>138</v>
      </c>
      <c r="H28" s="134"/>
    </row>
    <row r="29" spans="1:6" ht="15.75" customHeight="1">
      <c r="A29" s="25"/>
      <c r="B29" s="15"/>
      <c r="C29" s="15"/>
      <c r="D29" s="15"/>
      <c r="E29" s="80"/>
      <c r="F29" s="88"/>
    </row>
    <row r="30" spans="1:9" ht="15.75" customHeight="1">
      <c r="A30" s="163" t="s">
        <v>53</v>
      </c>
      <c r="B30" s="164"/>
      <c r="C30" s="164"/>
      <c r="D30" s="164"/>
      <c r="E30" s="165"/>
      <c r="F30" s="166" t="s">
        <v>138</v>
      </c>
      <c r="I30" s="134"/>
    </row>
    <row r="31" spans="1:6" ht="15.75" customHeight="1">
      <c r="A31" s="25"/>
      <c r="B31" s="15"/>
      <c r="C31" s="15"/>
      <c r="D31" s="15"/>
      <c r="E31" s="80"/>
      <c r="F31" s="88"/>
    </row>
    <row r="32" spans="1:8" ht="15.75" customHeight="1">
      <c r="A32" s="163" t="s">
        <v>52</v>
      </c>
      <c r="B32" s="164"/>
      <c r="C32" s="164"/>
      <c r="D32" s="164"/>
      <c r="E32" s="165"/>
      <c r="F32" s="166" t="s">
        <v>138</v>
      </c>
      <c r="H32" s="134"/>
    </row>
    <row r="33" spans="1:6" ht="15.75" customHeight="1">
      <c r="A33" s="25"/>
      <c r="B33" s="15"/>
      <c r="C33" s="15"/>
      <c r="D33" s="15"/>
      <c r="E33" s="80"/>
      <c r="F33" s="88"/>
    </row>
    <row r="34" spans="1:9" ht="15.75" customHeight="1">
      <c r="A34" s="163" t="s">
        <v>51</v>
      </c>
      <c r="B34" s="164"/>
      <c r="C34" s="164"/>
      <c r="D34" s="164"/>
      <c r="E34" s="165"/>
      <c r="F34" s="166" t="s">
        <v>138</v>
      </c>
      <c r="I34" s="134"/>
    </row>
    <row r="35" spans="1:6" ht="15.75" customHeight="1">
      <c r="A35" s="25"/>
      <c r="B35" s="15"/>
      <c r="C35" s="15"/>
      <c r="D35" s="15"/>
      <c r="E35" s="80"/>
      <c r="F35" s="88"/>
    </row>
    <row r="36" spans="1:9" ht="15.75" customHeight="1">
      <c r="A36" s="163" t="s">
        <v>143</v>
      </c>
      <c r="B36" s="164"/>
      <c r="C36" s="164"/>
      <c r="D36" s="164"/>
      <c r="E36" s="165"/>
      <c r="F36" s="166" t="s">
        <v>138</v>
      </c>
      <c r="I36" s="134"/>
    </row>
    <row r="37" spans="1:6" ht="15.75" customHeight="1">
      <c r="A37" s="25"/>
      <c r="B37" s="15"/>
      <c r="C37" s="15"/>
      <c r="D37" s="15"/>
      <c r="E37" s="80"/>
      <c r="F37" s="88"/>
    </row>
    <row r="38" spans="1:9" ht="15.75" customHeight="1">
      <c r="A38" s="163" t="s">
        <v>144</v>
      </c>
      <c r="B38" s="164"/>
      <c r="C38" s="164"/>
      <c r="D38" s="164"/>
      <c r="E38" s="165"/>
      <c r="F38" s="166" t="s">
        <v>138</v>
      </c>
      <c r="I38" s="134"/>
    </row>
    <row r="39" spans="1:6" ht="15.75" customHeight="1">
      <c r="A39" s="25"/>
      <c r="B39" s="15"/>
      <c r="C39" s="15"/>
      <c r="D39" s="15"/>
      <c r="E39" s="80"/>
      <c r="F39" s="88"/>
    </row>
    <row r="40" spans="1:6" ht="15.75" customHeight="1">
      <c r="A40" s="14"/>
      <c r="B40" s="15"/>
      <c r="C40" s="15"/>
      <c r="D40" s="15"/>
      <c r="E40" s="15"/>
      <c r="F40" s="38"/>
    </row>
    <row r="41" spans="1:6" s="174" customFormat="1" ht="15.75" customHeight="1">
      <c r="A41" s="167" t="s">
        <v>41</v>
      </c>
      <c r="B41" s="168"/>
      <c r="C41" s="168"/>
      <c r="D41" s="168"/>
      <c r="E41" s="168"/>
      <c r="F41" s="178" t="s">
        <v>138</v>
      </c>
    </row>
    <row r="42" spans="1:9" s="174" customFormat="1" ht="15.75" customHeight="1">
      <c r="A42" s="170"/>
      <c r="B42" s="171"/>
      <c r="C42" s="171"/>
      <c r="D42" s="171"/>
      <c r="E42" s="171"/>
      <c r="F42" s="169"/>
      <c r="G42" s="175"/>
      <c r="H42" s="176"/>
      <c r="I42" s="176"/>
    </row>
    <row r="43" spans="1:6" s="174" customFormat="1" ht="15.75" customHeight="1">
      <c r="A43" s="167" t="s">
        <v>188</v>
      </c>
      <c r="B43" s="168"/>
      <c r="C43" s="168"/>
      <c r="D43" s="168"/>
      <c r="E43" s="168"/>
      <c r="F43" s="178" t="s">
        <v>138</v>
      </c>
    </row>
    <row r="44" spans="1:6" s="177" customFormat="1" ht="15.75" customHeight="1">
      <c r="A44" s="172"/>
      <c r="B44" s="173"/>
      <c r="C44" s="173"/>
      <c r="D44" s="173"/>
      <c r="E44" s="173"/>
      <c r="F44" s="169"/>
    </row>
    <row r="45" spans="1:6" s="177" customFormat="1" ht="15.75" customHeight="1">
      <c r="A45" s="179" t="s">
        <v>189</v>
      </c>
      <c r="B45" s="180"/>
      <c r="C45" s="180"/>
      <c r="D45" s="180"/>
      <c r="E45" s="180"/>
      <c r="F45" s="178" t="s">
        <v>138</v>
      </c>
    </row>
    <row r="46" ht="15.75" customHeight="1"/>
    <row r="48" ht="15.75">
      <c r="E48" s="127"/>
    </row>
  </sheetData>
  <sheetProtection/>
  <mergeCells count="2">
    <mergeCell ref="A11:F11"/>
    <mergeCell ref="A12:F12"/>
  </mergeCells>
  <printOptions/>
  <pageMargins left="1.1811023622047245" right="0.7480314960629921" top="0.7874015748031497" bottom="0.5905511811023623" header="0.3937007874015748" footer="0.3937007874015748"/>
  <pageSetup firstPageNumber="1" useFirstPageNumber="1" horizontalDpi="300" verticalDpi="300" orientation="portrait" paperSize="9" r:id="rId1"/>
  <headerFooter alignWithMargins="0">
    <oddFooter>&amp;C&amp;"SSPalatino,Običajno"&amp;10&amp;P</oddFooter>
  </headerFooter>
  <rowBreaks count="1" manualBreakCount="1">
    <brk id="47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156"/>
  <sheetViews>
    <sheetView zoomScalePageLayoutView="0" workbookViewId="0" topLeftCell="A1">
      <selection activeCell="C6" sqref="C6"/>
    </sheetView>
  </sheetViews>
  <sheetFormatPr defaultColWidth="8.69921875" defaultRowHeight="15.75"/>
  <cols>
    <col min="1" max="1" width="6" style="50" customWidth="1"/>
    <col min="2" max="2" width="33" style="65" customWidth="1"/>
    <col min="3" max="3" width="7.3984375" style="64" customWidth="1"/>
    <col min="4" max="4" width="1.203125" style="64" customWidth="1"/>
    <col min="5" max="5" width="7.19921875" style="120" customWidth="1"/>
    <col min="6" max="6" width="3.3984375" style="64" customWidth="1"/>
    <col min="7" max="7" width="14" style="110" customWidth="1"/>
    <col min="8" max="8" width="3.69921875" style="53" customWidth="1"/>
    <col min="9" max="9" width="14.796875" style="54" customWidth="1"/>
    <col min="10" max="10" width="8.69921875" style="55" customWidth="1"/>
    <col min="11" max="11" width="17.69921875" style="53" customWidth="1"/>
    <col min="12" max="12" width="15.59765625" style="53" customWidth="1"/>
    <col min="13" max="15" width="8.69921875" style="56" customWidth="1"/>
    <col min="16" max="16" width="8.69921875" style="53" customWidth="1"/>
    <col min="17" max="17" width="11.19921875" style="94" customWidth="1"/>
    <col min="18" max="16384" width="8.69921875" style="53" customWidth="1"/>
  </cols>
  <sheetData>
    <row r="1" spans="1:17" s="86" customFormat="1" ht="15.75" customHeight="1">
      <c r="A1" s="41"/>
      <c r="B1" s="42" t="s">
        <v>63</v>
      </c>
      <c r="C1" s="2" t="s">
        <v>47</v>
      </c>
      <c r="D1" s="40"/>
      <c r="E1" s="40"/>
      <c r="F1" s="3"/>
      <c r="G1" s="104"/>
      <c r="H1" s="85"/>
      <c r="Q1" s="99"/>
    </row>
    <row r="2" spans="1:17" s="86" customFormat="1" ht="15.75" customHeight="1">
      <c r="A2" s="41"/>
      <c r="B2" s="42"/>
      <c r="C2" s="2" t="s">
        <v>48</v>
      </c>
      <c r="D2" s="40"/>
      <c r="E2" s="40"/>
      <c r="F2" s="3"/>
      <c r="G2" s="104"/>
      <c r="H2" s="85"/>
      <c r="Q2" s="99"/>
    </row>
    <row r="3" spans="1:17" s="86" customFormat="1" ht="15.75" customHeight="1">
      <c r="A3" s="41"/>
      <c r="B3" s="42" t="s">
        <v>35</v>
      </c>
      <c r="C3" s="47" t="s">
        <v>53</v>
      </c>
      <c r="D3" s="40"/>
      <c r="E3" s="114"/>
      <c r="F3" s="3"/>
      <c r="G3" s="104"/>
      <c r="H3" s="85"/>
      <c r="Q3" s="99"/>
    </row>
    <row r="4" spans="1:17" s="86" customFormat="1" ht="15.75" customHeight="1">
      <c r="A4" s="41"/>
      <c r="B4" s="42" t="s">
        <v>64</v>
      </c>
      <c r="C4" s="47" t="s">
        <v>50</v>
      </c>
      <c r="D4" s="48"/>
      <c r="E4" s="115"/>
      <c r="F4" s="48"/>
      <c r="G4" s="104"/>
      <c r="H4" s="85"/>
      <c r="Q4" s="99"/>
    </row>
    <row r="5" spans="1:17" s="86" customFormat="1" ht="15.75">
      <c r="A5" s="41"/>
      <c r="B5" s="42" t="s">
        <v>65</v>
      </c>
      <c r="C5" s="2" t="s">
        <v>191</v>
      </c>
      <c r="D5" s="40"/>
      <c r="E5" s="114"/>
      <c r="F5" s="3"/>
      <c r="G5" s="105"/>
      <c r="Q5" s="90"/>
    </row>
    <row r="6" spans="1:17" s="86" customFormat="1" ht="15.75">
      <c r="A6" s="41"/>
      <c r="B6" s="42"/>
      <c r="C6" s="49"/>
      <c r="D6" s="48"/>
      <c r="E6" s="115"/>
      <c r="F6" s="48"/>
      <c r="G6" s="105"/>
      <c r="Q6" s="99"/>
    </row>
    <row r="7" spans="1:17" s="45" customFormat="1" ht="15.75">
      <c r="A7" s="41"/>
      <c r="B7" s="42"/>
      <c r="C7" s="49"/>
      <c r="D7" s="48"/>
      <c r="E7" s="115"/>
      <c r="F7" s="48"/>
      <c r="G7" s="105"/>
      <c r="I7" s="43"/>
      <c r="J7" s="44"/>
      <c r="M7" s="46"/>
      <c r="N7" s="46"/>
      <c r="O7" s="46"/>
      <c r="Q7" s="90"/>
    </row>
    <row r="8" spans="1:17" s="45" customFormat="1" ht="15.75">
      <c r="A8" s="41"/>
      <c r="B8" s="42"/>
      <c r="C8" s="49"/>
      <c r="D8" s="48"/>
      <c r="E8" s="115"/>
      <c r="F8" s="48"/>
      <c r="G8" s="105"/>
      <c r="I8" s="43"/>
      <c r="J8" s="44"/>
      <c r="M8" s="46"/>
      <c r="N8" s="46"/>
      <c r="O8" s="46"/>
      <c r="Q8" s="90"/>
    </row>
    <row r="11" spans="1:17" ht="18">
      <c r="A11" s="50" t="s">
        <v>66</v>
      </c>
      <c r="B11" s="51" t="s">
        <v>108</v>
      </c>
      <c r="C11" s="52"/>
      <c r="D11" s="52"/>
      <c r="E11" s="116"/>
      <c r="F11" s="52"/>
      <c r="G11" s="106"/>
      <c r="Q11" s="91"/>
    </row>
    <row r="12" spans="2:17" ht="15.75">
      <c r="B12" s="52"/>
      <c r="C12" s="52"/>
      <c r="D12" s="52"/>
      <c r="E12" s="116"/>
      <c r="F12" s="52"/>
      <c r="G12" s="106"/>
      <c r="Q12" s="91"/>
    </row>
    <row r="13" spans="2:17" ht="15.75">
      <c r="B13" s="52"/>
      <c r="C13" s="52"/>
      <c r="D13" s="52"/>
      <c r="E13" s="116"/>
      <c r="F13" s="52"/>
      <c r="G13" s="106"/>
      <c r="Q13" s="91"/>
    </row>
    <row r="16" spans="1:17" s="10" customFormat="1" ht="15.75">
      <c r="A16" s="11" t="s">
        <v>67</v>
      </c>
      <c r="B16" s="12" t="s">
        <v>68</v>
      </c>
      <c r="C16" s="57"/>
      <c r="E16" s="117"/>
      <c r="G16" s="107"/>
      <c r="I16" s="31"/>
      <c r="J16" s="27"/>
      <c r="M16" s="35"/>
      <c r="N16" s="35"/>
      <c r="O16" s="35"/>
      <c r="Q16" s="100"/>
    </row>
    <row r="17" spans="1:17" s="10" customFormat="1" ht="15.75">
      <c r="A17" s="11"/>
      <c r="B17" s="12"/>
      <c r="C17" s="57"/>
      <c r="E17" s="117"/>
      <c r="G17" s="107"/>
      <c r="I17" s="31"/>
      <c r="J17" s="27"/>
      <c r="M17" s="35"/>
      <c r="N17" s="35"/>
      <c r="O17" s="35"/>
      <c r="Q17" s="100"/>
    </row>
    <row r="18" spans="1:17" s="10" customFormat="1" ht="15.75">
      <c r="A18" s="58" t="s">
        <v>80</v>
      </c>
      <c r="B18" s="59" t="s">
        <v>79</v>
      </c>
      <c r="C18" s="60"/>
      <c r="D18" s="60"/>
      <c r="E18" s="118"/>
      <c r="F18" s="60"/>
      <c r="G18" s="108"/>
      <c r="H18" s="88"/>
      <c r="I18" s="31"/>
      <c r="J18" s="27"/>
      <c r="K18" s="126"/>
      <c r="M18" s="35"/>
      <c r="N18" s="35"/>
      <c r="O18" s="35"/>
      <c r="Q18" s="92"/>
    </row>
    <row r="19" spans="1:17" ht="15.75">
      <c r="A19" s="58" t="s">
        <v>84</v>
      </c>
      <c r="B19" s="59" t="s">
        <v>69</v>
      </c>
      <c r="C19" s="60"/>
      <c r="D19" s="60"/>
      <c r="E19" s="118"/>
      <c r="F19" s="60"/>
      <c r="G19" s="108"/>
      <c r="H19" s="88"/>
      <c r="K19" s="123"/>
      <c r="Q19" s="92"/>
    </row>
    <row r="20" spans="1:17" ht="15.75">
      <c r="A20" s="58" t="s">
        <v>95</v>
      </c>
      <c r="B20" s="59" t="s">
        <v>70</v>
      </c>
      <c r="C20" s="60"/>
      <c r="D20" s="60"/>
      <c r="E20" s="118"/>
      <c r="F20" s="60"/>
      <c r="G20" s="108"/>
      <c r="H20" s="88"/>
      <c r="K20" s="123"/>
      <c r="Q20" s="92"/>
    </row>
    <row r="21" spans="1:17" s="128" customFormat="1" ht="31.5">
      <c r="A21" s="58" t="s">
        <v>96</v>
      </c>
      <c r="B21" s="59" t="s">
        <v>92</v>
      </c>
      <c r="C21" s="60"/>
      <c r="D21" s="60"/>
      <c r="E21" s="118"/>
      <c r="F21" s="60"/>
      <c r="G21" s="108"/>
      <c r="H21" s="88"/>
      <c r="Q21" s="92"/>
    </row>
    <row r="22" spans="1:17" ht="15.75">
      <c r="A22" s="58"/>
      <c r="B22" s="59"/>
      <c r="C22" s="60"/>
      <c r="D22" s="60"/>
      <c r="E22" s="118"/>
      <c r="F22" s="60"/>
      <c r="G22" s="108"/>
      <c r="K22" s="123"/>
      <c r="Q22" s="92"/>
    </row>
    <row r="23" spans="1:17" ht="16.5" thickBot="1">
      <c r="A23" s="58"/>
      <c r="B23" s="61" t="s">
        <v>109</v>
      </c>
      <c r="C23" s="62"/>
      <c r="D23" s="62"/>
      <c r="E23" s="119"/>
      <c r="F23" s="62"/>
      <c r="G23" s="109"/>
      <c r="H23" s="88"/>
      <c r="K23" s="124"/>
      <c r="Q23" s="93"/>
    </row>
    <row r="47" ht="15.75">
      <c r="B47" s="87"/>
    </row>
    <row r="48" ht="15.75">
      <c r="B48" s="87"/>
    </row>
    <row r="53" spans="1:17" s="10" customFormat="1" ht="15.75">
      <c r="A53" s="50"/>
      <c r="B53" s="65"/>
      <c r="C53" s="64"/>
      <c r="D53" s="64"/>
      <c r="E53" s="120"/>
      <c r="F53" s="64"/>
      <c r="G53" s="110"/>
      <c r="H53" s="53"/>
      <c r="I53" s="31"/>
      <c r="J53" s="27"/>
      <c r="M53" s="35"/>
      <c r="N53" s="35"/>
      <c r="O53" s="35"/>
      <c r="Q53" s="94"/>
    </row>
    <row r="54" spans="1:17" ht="15.75">
      <c r="A54" s="16" t="s">
        <v>71</v>
      </c>
      <c r="B54" s="12" t="s">
        <v>68</v>
      </c>
      <c r="C54" s="57"/>
      <c r="D54" s="10"/>
      <c r="E54" s="117"/>
      <c r="F54" s="10"/>
      <c r="G54" s="107"/>
      <c r="H54" s="10"/>
      <c r="Q54" s="100"/>
    </row>
    <row r="55" spans="1:17" s="10" customFormat="1" ht="15.75">
      <c r="A55" s="50"/>
      <c r="B55" s="67"/>
      <c r="C55" s="68"/>
      <c r="D55" s="68"/>
      <c r="E55" s="121"/>
      <c r="F55" s="68"/>
      <c r="G55" s="111"/>
      <c r="H55" s="53"/>
      <c r="I55" s="31"/>
      <c r="J55" s="27"/>
      <c r="M55" s="35"/>
      <c r="N55" s="35"/>
      <c r="O55" s="35"/>
      <c r="Q55" s="95"/>
    </row>
    <row r="56" spans="1:17" s="10" customFormat="1" ht="16.5" customHeight="1">
      <c r="A56" s="16" t="s">
        <v>80</v>
      </c>
      <c r="B56" s="12" t="s">
        <v>79</v>
      </c>
      <c r="C56" s="57"/>
      <c r="E56" s="117"/>
      <c r="G56" s="107"/>
      <c r="I56" s="31"/>
      <c r="J56" s="27"/>
      <c r="M56" s="35"/>
      <c r="N56" s="35"/>
      <c r="O56" s="35"/>
      <c r="Q56" s="100"/>
    </row>
    <row r="57" spans="1:17" s="10" customFormat="1" ht="15.75">
      <c r="A57" s="11"/>
      <c r="B57" s="12"/>
      <c r="C57" s="57"/>
      <c r="E57" s="117"/>
      <c r="G57" s="107"/>
      <c r="I57" s="31"/>
      <c r="J57" s="27"/>
      <c r="M57" s="35"/>
      <c r="N57" s="35"/>
      <c r="O57" s="35"/>
      <c r="Q57" s="100"/>
    </row>
    <row r="58" spans="1:17" s="22" customFormat="1" ht="39">
      <c r="A58" s="17" t="s">
        <v>81</v>
      </c>
      <c r="B58" s="18" t="s">
        <v>127</v>
      </c>
      <c r="C58" s="57"/>
      <c r="D58" s="10"/>
      <c r="E58" s="117"/>
      <c r="F58" s="10"/>
      <c r="G58" s="107"/>
      <c r="H58" s="10"/>
      <c r="I58" s="32"/>
      <c r="J58" s="28"/>
      <c r="M58" s="36"/>
      <c r="N58" s="36"/>
      <c r="O58" s="36"/>
      <c r="Q58" s="100"/>
    </row>
    <row r="59" spans="1:17" s="10" customFormat="1" ht="15.75">
      <c r="A59" s="11"/>
      <c r="B59" s="63" t="s">
        <v>74</v>
      </c>
      <c r="C59" s="64">
        <v>47</v>
      </c>
      <c r="D59" s="64"/>
      <c r="E59" s="94"/>
      <c r="F59" s="89"/>
      <c r="G59" s="110"/>
      <c r="H59" s="89"/>
      <c r="I59" s="31"/>
      <c r="J59" s="27"/>
      <c r="M59" s="35"/>
      <c r="N59" s="35"/>
      <c r="O59" s="35"/>
      <c r="Q59" s="94"/>
    </row>
    <row r="60" spans="1:17" s="10" customFormat="1" ht="15.75">
      <c r="A60" s="11"/>
      <c r="B60" s="19"/>
      <c r="C60" s="57"/>
      <c r="E60" s="120"/>
      <c r="G60" s="107"/>
      <c r="I60" s="31"/>
      <c r="J60" s="27"/>
      <c r="M60" s="35"/>
      <c r="N60" s="35"/>
      <c r="O60" s="35"/>
      <c r="Q60" s="100"/>
    </row>
    <row r="61" spans="1:17" s="23" customFormat="1" ht="51">
      <c r="A61" s="17" t="s">
        <v>82</v>
      </c>
      <c r="B61" s="63" t="s">
        <v>26</v>
      </c>
      <c r="C61" s="57"/>
      <c r="D61" s="10"/>
      <c r="E61" s="120"/>
      <c r="F61" s="10"/>
      <c r="G61" s="107"/>
      <c r="H61" s="10"/>
      <c r="I61" s="33"/>
      <c r="J61" s="29"/>
      <c r="M61" s="37"/>
      <c r="N61" s="37"/>
      <c r="O61" s="37"/>
      <c r="Q61" s="100"/>
    </row>
    <row r="62" spans="1:17" s="10" customFormat="1" ht="15.75">
      <c r="A62" s="11"/>
      <c r="B62" s="63" t="s">
        <v>113</v>
      </c>
      <c r="C62" s="64">
        <v>1</v>
      </c>
      <c r="D62" s="64"/>
      <c r="E62" s="120"/>
      <c r="F62" s="89"/>
      <c r="G62" s="110"/>
      <c r="H62" s="89"/>
      <c r="I62" s="31"/>
      <c r="J62" s="27"/>
      <c r="M62" s="35"/>
      <c r="N62" s="35"/>
      <c r="O62" s="35"/>
      <c r="Q62" s="94"/>
    </row>
    <row r="63" spans="1:17" s="10" customFormat="1" ht="15.75">
      <c r="A63" s="11"/>
      <c r="B63" s="63"/>
      <c r="C63" s="64"/>
      <c r="D63" s="64"/>
      <c r="E63" s="120"/>
      <c r="F63" s="64"/>
      <c r="G63" s="110"/>
      <c r="H63" s="64"/>
      <c r="I63" s="31"/>
      <c r="J63" s="27"/>
      <c r="M63" s="35"/>
      <c r="N63" s="35"/>
      <c r="O63" s="35"/>
      <c r="Q63" s="94"/>
    </row>
    <row r="64" spans="1:17" s="23" customFormat="1" ht="51">
      <c r="A64" s="17" t="s">
        <v>83</v>
      </c>
      <c r="B64" s="63" t="s">
        <v>128</v>
      </c>
      <c r="C64" s="57"/>
      <c r="D64" s="10"/>
      <c r="E64" s="117"/>
      <c r="F64" s="10"/>
      <c r="G64" s="107"/>
      <c r="H64" s="10"/>
      <c r="I64" s="33"/>
      <c r="J64" s="29"/>
      <c r="M64" s="37"/>
      <c r="N64" s="37"/>
      <c r="O64" s="37"/>
      <c r="Q64" s="100"/>
    </row>
    <row r="65" spans="1:17" s="10" customFormat="1" ht="15.75">
      <c r="A65" s="11"/>
      <c r="B65" s="63" t="s">
        <v>75</v>
      </c>
      <c r="C65" s="64">
        <v>1</v>
      </c>
      <c r="D65" s="64"/>
      <c r="E65" s="120"/>
      <c r="F65" s="89"/>
      <c r="G65" s="110"/>
      <c r="H65" s="89"/>
      <c r="I65" s="31"/>
      <c r="J65" s="27"/>
      <c r="M65" s="35"/>
      <c r="N65" s="35"/>
      <c r="O65" s="35"/>
      <c r="Q65" s="94"/>
    </row>
    <row r="66" spans="1:17" s="10" customFormat="1" ht="15.75">
      <c r="A66" s="11"/>
      <c r="B66" s="63"/>
      <c r="C66" s="64"/>
      <c r="D66" s="64"/>
      <c r="E66" s="120"/>
      <c r="F66" s="64"/>
      <c r="G66" s="110"/>
      <c r="H66" s="64"/>
      <c r="I66" s="31"/>
      <c r="J66" s="27"/>
      <c r="M66" s="35"/>
      <c r="N66" s="35"/>
      <c r="O66" s="35"/>
      <c r="Q66" s="94"/>
    </row>
    <row r="67" spans="1:17" s="23" customFormat="1" ht="38.25">
      <c r="A67" s="17" t="s">
        <v>116</v>
      </c>
      <c r="B67" s="63" t="s">
        <v>129</v>
      </c>
      <c r="C67" s="64"/>
      <c r="D67" s="64"/>
      <c r="E67" s="120"/>
      <c r="F67" s="64"/>
      <c r="G67" s="110"/>
      <c r="H67" s="10"/>
      <c r="I67" s="33"/>
      <c r="J67" s="29"/>
      <c r="M67" s="37"/>
      <c r="N67" s="37"/>
      <c r="O67" s="37"/>
      <c r="Q67" s="94"/>
    </row>
    <row r="68" spans="1:17" s="10" customFormat="1" ht="15.75">
      <c r="A68" s="11"/>
      <c r="B68" s="63" t="s">
        <v>75</v>
      </c>
      <c r="C68" s="64">
        <v>2</v>
      </c>
      <c r="D68" s="64"/>
      <c r="E68" s="120"/>
      <c r="F68" s="89"/>
      <c r="G68" s="110"/>
      <c r="H68" s="89"/>
      <c r="I68" s="31"/>
      <c r="J68" s="27"/>
      <c r="M68" s="35"/>
      <c r="N68" s="35"/>
      <c r="O68" s="35"/>
      <c r="Q68" s="94"/>
    </row>
    <row r="69" spans="1:17" s="10" customFormat="1" ht="15.75">
      <c r="A69" s="11"/>
      <c r="B69" s="63"/>
      <c r="C69" s="64"/>
      <c r="D69" s="64"/>
      <c r="E69" s="120"/>
      <c r="F69" s="64"/>
      <c r="G69" s="110"/>
      <c r="H69" s="64"/>
      <c r="I69" s="31"/>
      <c r="J69" s="27"/>
      <c r="M69" s="35"/>
      <c r="N69" s="35"/>
      <c r="O69" s="35"/>
      <c r="Q69" s="94"/>
    </row>
    <row r="70" spans="1:17" s="10" customFormat="1" ht="43.5" customHeight="1">
      <c r="A70" s="17" t="s">
        <v>112</v>
      </c>
      <c r="B70" s="63" t="s">
        <v>44</v>
      </c>
      <c r="C70" s="64"/>
      <c r="D70" s="64"/>
      <c r="E70" s="120"/>
      <c r="F70" s="64"/>
      <c r="G70" s="110"/>
      <c r="I70" s="31"/>
      <c r="J70" s="27"/>
      <c r="M70" s="35"/>
      <c r="N70" s="35"/>
      <c r="O70" s="35"/>
      <c r="Q70" s="94"/>
    </row>
    <row r="71" spans="1:17" s="10" customFormat="1" ht="20.25" customHeight="1">
      <c r="A71" s="17"/>
      <c r="B71" s="63" t="s">
        <v>38</v>
      </c>
      <c r="C71" s="64">
        <v>1.3</v>
      </c>
      <c r="D71" s="64"/>
      <c r="E71" s="120"/>
      <c r="F71" s="64"/>
      <c r="G71" s="110"/>
      <c r="I71" s="31"/>
      <c r="J71" s="27"/>
      <c r="M71" s="35"/>
      <c r="N71" s="35"/>
      <c r="O71" s="35"/>
      <c r="Q71" s="94"/>
    </row>
    <row r="72" spans="1:17" s="10" customFormat="1" ht="58.5" customHeight="1">
      <c r="A72" s="11"/>
      <c r="B72" s="63" t="s">
        <v>152</v>
      </c>
      <c r="C72" s="64">
        <v>1</v>
      </c>
      <c r="D72" s="64"/>
      <c r="E72" s="120"/>
      <c r="F72" s="89"/>
      <c r="G72" s="110"/>
      <c r="H72" s="89"/>
      <c r="I72" s="31"/>
      <c r="J72" s="27"/>
      <c r="M72" s="35"/>
      <c r="N72" s="35"/>
      <c r="O72" s="35"/>
      <c r="Q72" s="94"/>
    </row>
    <row r="73" spans="1:17" s="10" customFormat="1" ht="15.75" customHeight="1">
      <c r="A73" s="11"/>
      <c r="B73" s="63"/>
      <c r="C73" s="64"/>
      <c r="D73" s="64"/>
      <c r="E73" s="120"/>
      <c r="F73" s="64"/>
      <c r="G73" s="110"/>
      <c r="I73" s="31"/>
      <c r="J73" s="27"/>
      <c r="M73" s="35"/>
      <c r="N73" s="35"/>
      <c r="O73" s="35"/>
      <c r="Q73" s="94"/>
    </row>
    <row r="74" spans="1:17" s="10" customFormat="1" ht="15.75">
      <c r="A74" s="16"/>
      <c r="B74" s="70" t="s">
        <v>97</v>
      </c>
      <c r="C74" s="60"/>
      <c r="D74" s="60"/>
      <c r="E74" s="118"/>
      <c r="F74" s="60"/>
      <c r="G74" s="108"/>
      <c r="H74" s="60"/>
      <c r="I74" s="125"/>
      <c r="J74" s="27"/>
      <c r="M74" s="35"/>
      <c r="N74" s="35"/>
      <c r="O74" s="35"/>
      <c r="Q74" s="92"/>
    </row>
    <row r="75" spans="1:17" s="10" customFormat="1" ht="15.75">
      <c r="A75" s="16"/>
      <c r="B75" s="70"/>
      <c r="C75" s="60"/>
      <c r="D75" s="60"/>
      <c r="E75" s="118"/>
      <c r="F75" s="60"/>
      <c r="G75" s="108"/>
      <c r="H75" s="60"/>
      <c r="I75" s="31"/>
      <c r="J75" s="27"/>
      <c r="M75" s="35"/>
      <c r="N75" s="35"/>
      <c r="O75" s="35"/>
      <c r="Q75" s="92"/>
    </row>
    <row r="76" spans="1:17" s="10" customFormat="1" ht="15.75">
      <c r="A76" s="16" t="s">
        <v>84</v>
      </c>
      <c r="B76" s="12" t="s">
        <v>69</v>
      </c>
      <c r="C76" s="57"/>
      <c r="E76" s="117"/>
      <c r="G76" s="107"/>
      <c r="I76" s="31"/>
      <c r="J76" s="27"/>
      <c r="M76" s="35"/>
      <c r="N76" s="35"/>
      <c r="O76" s="35"/>
      <c r="Q76" s="100"/>
    </row>
    <row r="77" spans="1:17" s="10" customFormat="1" ht="15.75">
      <c r="A77" s="16"/>
      <c r="B77" s="12"/>
      <c r="C77" s="57"/>
      <c r="E77" s="117"/>
      <c r="G77" s="107"/>
      <c r="I77" s="31"/>
      <c r="J77" s="27"/>
      <c r="M77" s="35"/>
      <c r="N77" s="35"/>
      <c r="O77" s="35"/>
      <c r="Q77" s="100"/>
    </row>
    <row r="78" spans="1:8" ht="38.25">
      <c r="A78" s="50" t="s">
        <v>87</v>
      </c>
      <c r="B78" s="63" t="s">
        <v>111</v>
      </c>
      <c r="H78" s="71"/>
    </row>
    <row r="79" spans="2:10" ht="15.75">
      <c r="B79" s="63" t="s">
        <v>72</v>
      </c>
      <c r="C79" s="64">
        <v>6</v>
      </c>
      <c r="F79" s="89"/>
      <c r="H79" s="89"/>
      <c r="J79" s="54"/>
    </row>
    <row r="80" spans="1:17" s="150" customFormat="1" ht="15.75">
      <c r="A80" s="146"/>
      <c r="B80" s="147"/>
      <c r="C80" s="130"/>
      <c r="D80" s="130"/>
      <c r="E80" s="148"/>
      <c r="F80" s="130"/>
      <c r="G80" s="145"/>
      <c r="H80" s="130"/>
      <c r="Q80" s="101"/>
    </row>
    <row r="81" spans="1:8" ht="25.5">
      <c r="A81" s="50" t="s">
        <v>88</v>
      </c>
      <c r="B81" s="63" t="s">
        <v>6</v>
      </c>
      <c r="H81" s="71"/>
    </row>
    <row r="82" spans="2:8" ht="15.75">
      <c r="B82" s="63"/>
      <c r="H82" s="71"/>
    </row>
    <row r="83" spans="2:8" ht="15.75">
      <c r="B83" s="63" t="s">
        <v>145</v>
      </c>
      <c r="H83" s="71"/>
    </row>
    <row r="84" spans="2:8" ht="15.75">
      <c r="B84" s="63" t="s">
        <v>72</v>
      </c>
      <c r="C84" s="64">
        <v>159.44</v>
      </c>
      <c r="E84" s="94"/>
      <c r="F84" s="89"/>
      <c r="H84" s="89"/>
    </row>
    <row r="85" spans="1:17" s="150" customFormat="1" ht="15.75">
      <c r="A85" s="146"/>
      <c r="B85" s="147"/>
      <c r="C85" s="130"/>
      <c r="D85" s="130"/>
      <c r="E85" s="161"/>
      <c r="F85" s="130"/>
      <c r="G85" s="145"/>
      <c r="H85" s="130"/>
      <c r="Q85" s="101"/>
    </row>
    <row r="86" spans="2:8" ht="15.75">
      <c r="B86" s="63" t="s">
        <v>146</v>
      </c>
      <c r="H86" s="71"/>
    </row>
    <row r="87" spans="2:8" ht="15.75">
      <c r="B87" s="63" t="s">
        <v>72</v>
      </c>
      <c r="C87" s="64">
        <v>39.86</v>
      </c>
      <c r="F87" s="89"/>
      <c r="H87" s="89"/>
    </row>
    <row r="88" spans="1:17" s="150" customFormat="1" ht="15.75">
      <c r="A88" s="146"/>
      <c r="B88" s="147"/>
      <c r="C88" s="130"/>
      <c r="D88" s="130"/>
      <c r="E88" s="148"/>
      <c r="F88" s="130"/>
      <c r="G88" s="145"/>
      <c r="H88" s="151"/>
      <c r="Q88" s="101"/>
    </row>
    <row r="89" spans="1:8" ht="25.5">
      <c r="A89" s="50" t="s">
        <v>89</v>
      </c>
      <c r="B89" s="63" t="s">
        <v>5</v>
      </c>
      <c r="H89" s="71"/>
    </row>
    <row r="90" spans="2:8" ht="15.75">
      <c r="B90" s="63"/>
      <c r="H90" s="71"/>
    </row>
    <row r="91" spans="2:8" ht="15.75">
      <c r="B91" s="63" t="s">
        <v>145</v>
      </c>
      <c r="H91" s="71"/>
    </row>
    <row r="92" spans="2:8" ht="15.75">
      <c r="B92" s="63" t="s">
        <v>72</v>
      </c>
      <c r="C92" s="64">
        <f>3.2*0.8</f>
        <v>2.5600000000000005</v>
      </c>
      <c r="E92" s="64"/>
      <c r="F92" s="89"/>
      <c r="H92" s="89"/>
    </row>
    <row r="93" spans="2:10" ht="15.75">
      <c r="B93" s="63"/>
      <c r="H93" s="64"/>
      <c r="J93" s="54"/>
    </row>
    <row r="94" spans="2:8" ht="15.75">
      <c r="B94" s="63" t="s">
        <v>146</v>
      </c>
      <c r="H94" s="71"/>
    </row>
    <row r="95" spans="2:8" ht="15.75">
      <c r="B95" s="63" t="s">
        <v>72</v>
      </c>
      <c r="C95" s="64">
        <f>3.2*0.2</f>
        <v>0.6400000000000001</v>
      </c>
      <c r="E95" s="94"/>
      <c r="F95" s="89"/>
      <c r="H95" s="89"/>
    </row>
    <row r="96" spans="2:8" ht="15.75">
      <c r="B96" s="63"/>
      <c r="H96" s="71"/>
    </row>
    <row r="97" spans="1:17" s="74" customFormat="1" ht="38.25">
      <c r="A97" s="50" t="s">
        <v>99</v>
      </c>
      <c r="B97" s="63" t="s">
        <v>90</v>
      </c>
      <c r="C97" s="64"/>
      <c r="D97" s="64"/>
      <c r="E97" s="120"/>
      <c r="F97" s="64"/>
      <c r="G97" s="110"/>
      <c r="H97" s="71"/>
      <c r="I97" s="72"/>
      <c r="J97" s="73"/>
      <c r="M97" s="75"/>
      <c r="N97" s="75"/>
      <c r="O97" s="75"/>
      <c r="Q97" s="94"/>
    </row>
    <row r="98" spans="2:8" ht="15.75">
      <c r="B98" s="63" t="s">
        <v>78</v>
      </c>
      <c r="C98" s="64">
        <v>80.6</v>
      </c>
      <c r="H98" s="64"/>
    </row>
    <row r="99" spans="1:17" s="150" customFormat="1" ht="15.75">
      <c r="A99" s="146"/>
      <c r="B99" s="147"/>
      <c r="C99" s="130"/>
      <c r="D99" s="130"/>
      <c r="E99" s="148"/>
      <c r="F99" s="130"/>
      <c r="G99" s="145"/>
      <c r="H99" s="151"/>
      <c r="Q99" s="101"/>
    </row>
    <row r="100" spans="1:17" s="74" customFormat="1" ht="91.5" customHeight="1">
      <c r="A100" s="50" t="s">
        <v>100</v>
      </c>
      <c r="B100" s="63" t="s">
        <v>147</v>
      </c>
      <c r="C100" s="64"/>
      <c r="D100" s="64"/>
      <c r="E100" s="120"/>
      <c r="F100" s="64"/>
      <c r="G100" s="110"/>
      <c r="H100" s="71"/>
      <c r="I100" s="72"/>
      <c r="J100" s="73"/>
      <c r="M100" s="75"/>
      <c r="N100" s="75"/>
      <c r="O100" s="75"/>
      <c r="Q100" s="94"/>
    </row>
    <row r="101" spans="2:8" ht="15.75">
      <c r="B101" s="63" t="s">
        <v>72</v>
      </c>
      <c r="C101" s="64">
        <v>9.8</v>
      </c>
      <c r="H101" s="64"/>
    </row>
    <row r="102" spans="1:17" s="150" customFormat="1" ht="15.75">
      <c r="A102" s="146"/>
      <c r="B102" s="147"/>
      <c r="C102" s="130"/>
      <c r="D102" s="130"/>
      <c r="E102" s="148"/>
      <c r="F102" s="130"/>
      <c r="G102" s="145"/>
      <c r="H102" s="151"/>
      <c r="Q102" s="101"/>
    </row>
    <row r="103" spans="1:17" s="74" customFormat="1" ht="95.25" customHeight="1">
      <c r="A103" s="50" t="s">
        <v>101</v>
      </c>
      <c r="B103" s="63" t="s">
        <v>139</v>
      </c>
      <c r="C103" s="64"/>
      <c r="D103" s="64"/>
      <c r="E103" s="120"/>
      <c r="F103" s="64"/>
      <c r="G103" s="110"/>
      <c r="H103" s="71"/>
      <c r="I103" s="72"/>
      <c r="J103" s="73"/>
      <c r="M103" s="75"/>
      <c r="N103" s="75"/>
      <c r="O103" s="75"/>
      <c r="Q103" s="94"/>
    </row>
    <row r="104" spans="2:8" ht="15.75">
      <c r="B104" s="63" t="s">
        <v>72</v>
      </c>
      <c r="C104" s="64">
        <v>33.6</v>
      </c>
      <c r="H104" s="64"/>
    </row>
    <row r="105" spans="1:17" s="150" customFormat="1" ht="15.75">
      <c r="A105" s="146"/>
      <c r="B105" s="147"/>
      <c r="C105" s="130"/>
      <c r="D105" s="130"/>
      <c r="E105" s="148"/>
      <c r="F105" s="130"/>
      <c r="G105" s="145"/>
      <c r="H105" s="151"/>
      <c r="Q105" s="101"/>
    </row>
    <row r="106" spans="1:17" ht="81" customHeight="1">
      <c r="A106" s="82" t="s">
        <v>102</v>
      </c>
      <c r="B106" s="83" t="s">
        <v>27</v>
      </c>
      <c r="C106" s="84"/>
      <c r="D106" s="84"/>
      <c r="H106" s="71"/>
      <c r="Q106" s="97"/>
    </row>
    <row r="107" spans="1:17" ht="15.75">
      <c r="A107" s="82"/>
      <c r="B107" s="83" t="s">
        <v>72</v>
      </c>
      <c r="C107" s="84">
        <f>75.1*0.63</f>
        <v>47.312999999999995</v>
      </c>
      <c r="D107" s="84"/>
      <c r="H107" s="64"/>
      <c r="Q107" s="97"/>
    </row>
    <row r="108" spans="1:17" ht="15.75">
      <c r="A108" s="82"/>
      <c r="B108" s="83"/>
      <c r="C108" s="84"/>
      <c r="D108" s="84"/>
      <c r="H108" s="71"/>
      <c r="Q108" s="97"/>
    </row>
    <row r="109" spans="1:17" s="74" customFormat="1" ht="30.75" customHeight="1">
      <c r="A109" s="82" t="s">
        <v>103</v>
      </c>
      <c r="B109" s="83" t="s">
        <v>115</v>
      </c>
      <c r="C109" s="84"/>
      <c r="D109" s="84"/>
      <c r="E109" s="120"/>
      <c r="F109" s="64"/>
      <c r="G109" s="110"/>
      <c r="H109" s="71"/>
      <c r="Q109" s="97"/>
    </row>
    <row r="110" spans="1:17" ht="15.75">
      <c r="A110" s="82"/>
      <c r="B110" s="83" t="s">
        <v>72</v>
      </c>
      <c r="C110" s="84">
        <v>29.8</v>
      </c>
      <c r="D110" s="84"/>
      <c r="H110" s="64"/>
      <c r="I110" s="53"/>
      <c r="J110" s="53"/>
      <c r="M110" s="53"/>
      <c r="N110" s="53"/>
      <c r="O110" s="53"/>
      <c r="Q110" s="97"/>
    </row>
    <row r="111" spans="1:17" s="150" customFormat="1" ht="15.75">
      <c r="A111" s="152"/>
      <c r="B111" s="153"/>
      <c r="C111" s="154"/>
      <c r="D111" s="154"/>
      <c r="E111" s="148"/>
      <c r="F111" s="130"/>
      <c r="G111" s="145"/>
      <c r="H111" s="151"/>
      <c r="Q111" s="155"/>
    </row>
    <row r="112" spans="1:11" ht="37.5" customHeight="1">
      <c r="A112" s="50" t="s">
        <v>123</v>
      </c>
      <c r="B112" s="77" t="s">
        <v>148</v>
      </c>
      <c r="H112" s="71"/>
      <c r="K112" s="131"/>
    </row>
    <row r="113" spans="1:8" ht="15.75">
      <c r="A113" s="76"/>
      <c r="B113" s="77"/>
      <c r="H113" s="71"/>
    </row>
    <row r="114" spans="2:8" ht="15.75">
      <c r="B114" s="63" t="s">
        <v>78</v>
      </c>
      <c r="C114" s="64">
        <v>9.9</v>
      </c>
      <c r="H114" s="64"/>
    </row>
    <row r="115" spans="1:17" s="150" customFormat="1" ht="15.75">
      <c r="A115" s="146"/>
      <c r="B115" s="147"/>
      <c r="C115" s="130"/>
      <c r="D115" s="130"/>
      <c r="E115" s="148"/>
      <c r="F115" s="130"/>
      <c r="G115" s="145"/>
      <c r="H115" s="151"/>
      <c r="Q115" s="101"/>
    </row>
    <row r="116" spans="1:8" ht="48" customHeight="1">
      <c r="A116" s="50" t="s">
        <v>117</v>
      </c>
      <c r="B116" s="63" t="s">
        <v>161</v>
      </c>
      <c r="H116" s="71"/>
    </row>
    <row r="117" spans="2:8" ht="15.75">
      <c r="B117" s="63" t="s">
        <v>72</v>
      </c>
      <c r="C117" s="64">
        <v>171.7</v>
      </c>
      <c r="H117" s="64"/>
    </row>
    <row r="118" spans="1:17" s="150" customFormat="1" ht="15.75">
      <c r="A118" s="146"/>
      <c r="B118" s="147"/>
      <c r="C118" s="130"/>
      <c r="D118" s="130"/>
      <c r="E118" s="148"/>
      <c r="F118" s="130"/>
      <c r="G118" s="145"/>
      <c r="H118" s="151"/>
      <c r="Q118" s="101"/>
    </row>
    <row r="119" spans="1:8" ht="21" customHeight="1">
      <c r="A119" s="50" t="s">
        <v>124</v>
      </c>
      <c r="B119" s="63" t="s">
        <v>93</v>
      </c>
      <c r="H119" s="71"/>
    </row>
    <row r="120" spans="2:8" ht="15.75">
      <c r="B120" s="63" t="s">
        <v>94</v>
      </c>
      <c r="C120" s="64">
        <v>2</v>
      </c>
      <c r="H120" s="64"/>
    </row>
    <row r="121" spans="2:8" ht="15.75">
      <c r="B121" s="63"/>
      <c r="H121" s="71"/>
    </row>
    <row r="122" spans="1:17" s="74" customFormat="1" ht="60.75" customHeight="1">
      <c r="A122" s="50" t="s">
        <v>125</v>
      </c>
      <c r="B122" s="63" t="s">
        <v>33</v>
      </c>
      <c r="C122" s="64"/>
      <c r="D122" s="64"/>
      <c r="E122" s="120"/>
      <c r="F122" s="64"/>
      <c r="G122" s="110"/>
      <c r="H122" s="71"/>
      <c r="I122" s="72"/>
      <c r="J122" s="73"/>
      <c r="M122" s="75"/>
      <c r="N122" s="75"/>
      <c r="O122" s="75"/>
      <c r="Q122" s="94"/>
    </row>
    <row r="123" spans="2:8" ht="15.75">
      <c r="B123" s="63" t="s">
        <v>91</v>
      </c>
      <c r="H123" s="64"/>
    </row>
    <row r="124" spans="2:8" ht="15.75">
      <c r="B124" s="63"/>
      <c r="H124" s="71"/>
    </row>
    <row r="125" spans="1:17" s="10" customFormat="1" ht="15.75">
      <c r="A125" s="50"/>
      <c r="B125" s="70" t="s">
        <v>73</v>
      </c>
      <c r="C125" s="68"/>
      <c r="D125" s="68"/>
      <c r="E125" s="121"/>
      <c r="F125" s="68"/>
      <c r="G125" s="108"/>
      <c r="H125" s="60"/>
      <c r="I125" s="31"/>
      <c r="J125" s="27"/>
      <c r="M125" s="35"/>
      <c r="N125" s="35"/>
      <c r="O125" s="35"/>
      <c r="Q125" s="95"/>
    </row>
    <row r="126" spans="1:17" s="10" customFormat="1" ht="15.75">
      <c r="A126" s="50"/>
      <c r="B126" s="70"/>
      <c r="C126" s="68"/>
      <c r="D126" s="68"/>
      <c r="E126" s="121"/>
      <c r="F126" s="68"/>
      <c r="G126" s="108"/>
      <c r="H126" s="60"/>
      <c r="I126" s="31"/>
      <c r="J126" s="27"/>
      <c r="M126" s="35"/>
      <c r="N126" s="35"/>
      <c r="O126" s="35"/>
      <c r="Q126" s="95"/>
    </row>
    <row r="127" spans="1:17" ht="15.75">
      <c r="A127" s="16" t="s">
        <v>96</v>
      </c>
      <c r="B127" s="12" t="s">
        <v>70</v>
      </c>
      <c r="C127" s="57"/>
      <c r="D127" s="10"/>
      <c r="E127" s="117"/>
      <c r="F127" s="10"/>
      <c r="G127" s="107"/>
      <c r="H127" s="10"/>
      <c r="Q127" s="100"/>
    </row>
    <row r="128" spans="1:17" ht="15.75">
      <c r="A128" s="16"/>
      <c r="B128" s="12"/>
      <c r="C128" s="57"/>
      <c r="D128" s="10"/>
      <c r="E128" s="117"/>
      <c r="F128" s="10"/>
      <c r="G128" s="107"/>
      <c r="H128" s="10"/>
      <c r="Q128" s="100"/>
    </row>
    <row r="129" spans="1:8" ht="55.5" customHeight="1">
      <c r="A129" s="50" t="s">
        <v>106</v>
      </c>
      <c r="B129" s="78" t="s">
        <v>31</v>
      </c>
      <c r="H129" s="71"/>
    </row>
    <row r="130" spans="2:8" ht="15.75">
      <c r="B130" s="63" t="s">
        <v>74</v>
      </c>
      <c r="C130" s="64">
        <v>47</v>
      </c>
      <c r="H130" s="64"/>
    </row>
    <row r="131" spans="2:8" ht="15.75">
      <c r="B131" s="63"/>
      <c r="H131" s="64"/>
    </row>
    <row r="132" spans="1:8" ht="102" customHeight="1">
      <c r="A132" s="50" t="s">
        <v>30</v>
      </c>
      <c r="B132" s="13" t="s">
        <v>3</v>
      </c>
      <c r="H132" s="71"/>
    </row>
    <row r="133" spans="2:17" ht="15.75">
      <c r="B133" s="63" t="s">
        <v>75</v>
      </c>
      <c r="C133" s="64">
        <v>1</v>
      </c>
      <c r="H133" s="64"/>
      <c r="Q133" s="103"/>
    </row>
    <row r="134" spans="2:17" ht="15.75">
      <c r="B134" s="63"/>
      <c r="H134" s="64"/>
      <c r="Q134" s="103"/>
    </row>
    <row r="135" spans="1:17" ht="99.75" customHeight="1">
      <c r="A135" s="50" t="s">
        <v>8</v>
      </c>
      <c r="B135" s="13" t="s">
        <v>1</v>
      </c>
      <c r="H135" s="64"/>
      <c r="Q135" s="103"/>
    </row>
    <row r="136" spans="2:17" ht="15.75">
      <c r="B136" s="63" t="s">
        <v>75</v>
      </c>
      <c r="C136" s="64">
        <v>1</v>
      </c>
      <c r="H136" s="64"/>
      <c r="Q136" s="103"/>
    </row>
    <row r="137" spans="2:17" ht="15.75">
      <c r="B137" s="63"/>
      <c r="H137" s="64"/>
      <c r="Q137" s="103"/>
    </row>
    <row r="138" spans="1:8" ht="30" customHeight="1">
      <c r="A138" s="50" t="s">
        <v>10</v>
      </c>
      <c r="B138" s="63" t="s">
        <v>140</v>
      </c>
      <c r="H138" s="71"/>
    </row>
    <row r="139" spans="2:17" ht="15.75">
      <c r="B139" s="63" t="s">
        <v>75</v>
      </c>
      <c r="C139" s="64">
        <v>2</v>
      </c>
      <c r="H139" s="64"/>
      <c r="Q139" s="103"/>
    </row>
    <row r="140" spans="2:17" ht="15.75">
      <c r="B140" s="63"/>
      <c r="H140" s="71"/>
      <c r="Q140" s="101"/>
    </row>
    <row r="141" spans="1:8" ht="30.75" customHeight="1">
      <c r="A141" s="50" t="s">
        <v>11</v>
      </c>
      <c r="B141" s="63" t="s">
        <v>126</v>
      </c>
      <c r="H141" s="71"/>
    </row>
    <row r="142" spans="2:8" ht="15.75">
      <c r="B142" s="63" t="s">
        <v>74</v>
      </c>
      <c r="C142" s="64">
        <v>47</v>
      </c>
      <c r="H142" s="64"/>
    </row>
    <row r="143" spans="2:8" ht="15.75">
      <c r="B143" s="63"/>
      <c r="H143" s="71"/>
    </row>
    <row r="144" spans="1:17" s="74" customFormat="1" ht="54.75" customHeight="1">
      <c r="A144" s="50" t="s">
        <v>12</v>
      </c>
      <c r="B144" s="63" t="s">
        <v>150</v>
      </c>
      <c r="C144" s="64"/>
      <c r="D144" s="64"/>
      <c r="E144" s="120"/>
      <c r="F144" s="64"/>
      <c r="G144" s="110"/>
      <c r="H144" s="71"/>
      <c r="I144" s="72"/>
      <c r="J144" s="73"/>
      <c r="M144" s="75"/>
      <c r="N144" s="75"/>
      <c r="O144" s="75"/>
      <c r="Q144" s="94"/>
    </row>
    <row r="145" spans="2:11" ht="15.75">
      <c r="B145" s="63" t="s">
        <v>91</v>
      </c>
      <c r="H145" s="64"/>
      <c r="J145" s="110"/>
      <c r="K145" s="110"/>
    </row>
    <row r="146" spans="2:8" ht="15.75">
      <c r="B146" s="63"/>
      <c r="H146" s="71"/>
    </row>
    <row r="147" spans="2:17" ht="15.75">
      <c r="B147" s="59" t="s">
        <v>76</v>
      </c>
      <c r="C147" s="68"/>
      <c r="D147" s="68"/>
      <c r="E147" s="121"/>
      <c r="F147" s="68"/>
      <c r="G147" s="108"/>
      <c r="Q147" s="95"/>
    </row>
    <row r="148" spans="2:17" ht="15.75">
      <c r="B148" s="59"/>
      <c r="C148" s="68"/>
      <c r="D148" s="68"/>
      <c r="E148" s="121"/>
      <c r="F148" s="68"/>
      <c r="G148" s="108"/>
      <c r="Q148" s="95"/>
    </row>
    <row r="149" spans="1:17" ht="15.75">
      <c r="A149" s="16" t="s">
        <v>7</v>
      </c>
      <c r="B149" s="12" t="s">
        <v>92</v>
      </c>
      <c r="C149" s="57"/>
      <c r="D149" s="10"/>
      <c r="E149" s="117"/>
      <c r="F149" s="10"/>
      <c r="G149" s="107"/>
      <c r="H149" s="64"/>
      <c r="Q149" s="100"/>
    </row>
    <row r="150" ht="15.75">
      <c r="H150" s="71"/>
    </row>
    <row r="151" spans="1:8" ht="57.75" customHeight="1">
      <c r="A151" s="50" t="s">
        <v>120</v>
      </c>
      <c r="B151" s="65" t="s">
        <v>132</v>
      </c>
      <c r="H151" s="71"/>
    </row>
    <row r="152" spans="2:8" ht="15.75">
      <c r="B152" s="63" t="s">
        <v>75</v>
      </c>
      <c r="C152" s="64">
        <v>4</v>
      </c>
      <c r="H152" s="64"/>
    </row>
    <row r="153" spans="1:17" s="150" customFormat="1" ht="15.75">
      <c r="A153" s="146"/>
      <c r="B153" s="160"/>
      <c r="C153" s="130"/>
      <c r="D153" s="130"/>
      <c r="E153" s="148"/>
      <c r="F153" s="130"/>
      <c r="G153" s="145"/>
      <c r="H153" s="151"/>
      <c r="Q153" s="101"/>
    </row>
    <row r="154" spans="1:17" ht="15.75">
      <c r="A154" s="58"/>
      <c r="B154" s="12" t="s">
        <v>98</v>
      </c>
      <c r="C154" s="68"/>
      <c r="D154" s="68"/>
      <c r="E154" s="121"/>
      <c r="F154" s="68"/>
      <c r="G154" s="108"/>
      <c r="Q154" s="95"/>
    </row>
    <row r="155" ht="15.75">
      <c r="H155" s="71"/>
    </row>
    <row r="156" ht="15.75">
      <c r="H156" s="71"/>
    </row>
  </sheetData>
  <sheetProtection/>
  <printOptions/>
  <pageMargins left="0.7086614173228347" right="0.5511811023622047" top="0.7874015748031497" bottom="0.5905511811023623" header="0.3937007874015748" footer="0.3937007874015748"/>
  <pageSetup firstPageNumber="42" useFirstPageNumber="1" horizontalDpi="600" verticalDpi="600" orientation="portrait" paperSize="9" scale="90" r:id="rId1"/>
  <headerFooter alignWithMargins="0">
    <oddHeader>&amp;R&amp;"Arial,Navadno"&amp;9KANAL S6
</oddHeader>
    <oddFooter>&amp;C&amp;"Arial,Navadno"&amp;10&amp;P</oddFooter>
  </headerFooter>
  <rowBreaks count="4" manualBreakCount="4">
    <brk id="53" max="6" man="1"/>
    <brk id="75" max="6" man="1"/>
    <brk id="108" max="6" man="1"/>
    <brk id="134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Q138"/>
  <sheetViews>
    <sheetView zoomScalePageLayoutView="0" workbookViewId="0" topLeftCell="A1">
      <selection activeCell="C5" sqref="C5"/>
    </sheetView>
  </sheetViews>
  <sheetFormatPr defaultColWidth="8.69921875" defaultRowHeight="15.75"/>
  <cols>
    <col min="1" max="1" width="6" style="50" customWidth="1"/>
    <col min="2" max="2" width="32.69921875" style="65" customWidth="1"/>
    <col min="3" max="3" width="7.3984375" style="64" customWidth="1"/>
    <col min="4" max="4" width="1.203125" style="64" customWidth="1"/>
    <col min="5" max="5" width="9.19921875" style="120" customWidth="1"/>
    <col min="6" max="6" width="2" style="64" customWidth="1"/>
    <col min="7" max="7" width="15.09765625" style="110" customWidth="1"/>
    <col min="8" max="8" width="3.69921875" style="53" customWidth="1"/>
    <col min="9" max="9" width="14.796875" style="54" customWidth="1"/>
    <col min="10" max="10" width="8.69921875" style="55" customWidth="1"/>
    <col min="11" max="11" width="17.69921875" style="53" customWidth="1"/>
    <col min="12" max="12" width="15.59765625" style="53" customWidth="1"/>
    <col min="13" max="15" width="8.69921875" style="56" customWidth="1"/>
    <col min="16" max="16" width="8.69921875" style="53" customWidth="1"/>
    <col min="17" max="17" width="11.19921875" style="94" customWidth="1"/>
    <col min="18" max="16384" width="8.69921875" style="53" customWidth="1"/>
  </cols>
  <sheetData>
    <row r="1" spans="1:17" s="86" customFormat="1" ht="15.75" customHeight="1">
      <c r="A1" s="41"/>
      <c r="B1" s="42" t="s">
        <v>63</v>
      </c>
      <c r="C1" s="2" t="s">
        <v>47</v>
      </c>
      <c r="D1" s="40"/>
      <c r="E1" s="40"/>
      <c r="F1" s="3"/>
      <c r="G1" s="104"/>
      <c r="H1" s="85"/>
      <c r="Q1" s="99"/>
    </row>
    <row r="2" spans="1:17" s="86" customFormat="1" ht="15.75" customHeight="1">
      <c r="A2" s="41"/>
      <c r="B2" s="42"/>
      <c r="C2" s="2" t="s">
        <v>48</v>
      </c>
      <c r="D2" s="40"/>
      <c r="E2" s="40"/>
      <c r="F2" s="3"/>
      <c r="G2" s="104"/>
      <c r="H2" s="85"/>
      <c r="Q2" s="99"/>
    </row>
    <row r="3" spans="1:17" s="86" customFormat="1" ht="15.75" customHeight="1">
      <c r="A3" s="41"/>
      <c r="B3" s="42" t="s">
        <v>35</v>
      </c>
      <c r="C3" s="47" t="s">
        <v>52</v>
      </c>
      <c r="D3" s="40"/>
      <c r="E3" s="114"/>
      <c r="F3" s="3"/>
      <c r="G3" s="104"/>
      <c r="H3" s="85"/>
      <c r="Q3" s="99"/>
    </row>
    <row r="4" spans="1:17" s="86" customFormat="1" ht="15.75" customHeight="1">
      <c r="A4" s="41"/>
      <c r="B4" s="42" t="s">
        <v>64</v>
      </c>
      <c r="C4" s="47" t="s">
        <v>50</v>
      </c>
      <c r="D4" s="48"/>
      <c r="E4" s="115"/>
      <c r="F4" s="48"/>
      <c r="G4" s="104"/>
      <c r="H4" s="85"/>
      <c r="Q4" s="99"/>
    </row>
    <row r="5" spans="1:17" s="86" customFormat="1" ht="15.75">
      <c r="A5" s="41"/>
      <c r="B5" s="42" t="s">
        <v>65</v>
      </c>
      <c r="C5" s="2" t="s">
        <v>191</v>
      </c>
      <c r="D5" s="40"/>
      <c r="E5" s="114"/>
      <c r="F5" s="3"/>
      <c r="G5" s="105"/>
      <c r="Q5" s="90"/>
    </row>
    <row r="6" spans="1:17" s="86" customFormat="1" ht="15.75">
      <c r="A6" s="41"/>
      <c r="B6" s="42"/>
      <c r="C6" s="49"/>
      <c r="D6" s="48"/>
      <c r="E6" s="115"/>
      <c r="F6" s="48"/>
      <c r="G6" s="105"/>
      <c r="Q6" s="99"/>
    </row>
    <row r="7" spans="1:17" s="45" customFormat="1" ht="15.75">
      <c r="A7" s="41"/>
      <c r="B7" s="42"/>
      <c r="C7" s="49"/>
      <c r="D7" s="48"/>
      <c r="E7" s="115"/>
      <c r="F7" s="48"/>
      <c r="G7" s="105"/>
      <c r="I7" s="43"/>
      <c r="J7" s="44"/>
      <c r="M7" s="46"/>
      <c r="N7" s="46"/>
      <c r="O7" s="46"/>
      <c r="Q7" s="90"/>
    </row>
    <row r="8" spans="1:17" s="45" customFormat="1" ht="15.75">
      <c r="A8" s="41"/>
      <c r="B8" s="42"/>
      <c r="C8" s="49"/>
      <c r="D8" s="48"/>
      <c r="E8" s="115"/>
      <c r="F8" s="48"/>
      <c r="G8" s="105"/>
      <c r="I8" s="43"/>
      <c r="J8" s="44"/>
      <c r="M8" s="46"/>
      <c r="N8" s="46"/>
      <c r="O8" s="46"/>
      <c r="Q8" s="90"/>
    </row>
    <row r="11" spans="1:17" ht="18">
      <c r="A11" s="50" t="s">
        <v>66</v>
      </c>
      <c r="B11" s="51" t="s">
        <v>108</v>
      </c>
      <c r="C11" s="52"/>
      <c r="D11" s="52"/>
      <c r="E11" s="116"/>
      <c r="F11" s="52"/>
      <c r="G11" s="106"/>
      <c r="Q11" s="91"/>
    </row>
    <row r="12" spans="2:17" ht="15.75">
      <c r="B12" s="52"/>
      <c r="C12" s="52"/>
      <c r="D12" s="52"/>
      <c r="E12" s="116"/>
      <c r="F12" s="52"/>
      <c r="G12" s="106"/>
      <c r="Q12" s="91"/>
    </row>
    <row r="13" spans="2:17" ht="15.75">
      <c r="B13" s="52"/>
      <c r="C13" s="52"/>
      <c r="D13" s="52"/>
      <c r="E13" s="116"/>
      <c r="F13" s="52"/>
      <c r="G13" s="106"/>
      <c r="Q13" s="91"/>
    </row>
    <row r="16" spans="1:17" s="10" customFormat="1" ht="15.75">
      <c r="A16" s="11" t="s">
        <v>67</v>
      </c>
      <c r="B16" s="12" t="s">
        <v>68</v>
      </c>
      <c r="C16" s="57"/>
      <c r="E16" s="117"/>
      <c r="G16" s="107"/>
      <c r="I16" s="31"/>
      <c r="J16" s="27"/>
      <c r="M16" s="35"/>
      <c r="N16" s="35"/>
      <c r="O16" s="35"/>
      <c r="Q16" s="100"/>
    </row>
    <row r="17" spans="1:17" s="10" customFormat="1" ht="15.75">
      <c r="A17" s="11"/>
      <c r="B17" s="12"/>
      <c r="C17" s="57"/>
      <c r="E17" s="117"/>
      <c r="G17" s="107"/>
      <c r="I17" s="31"/>
      <c r="J17" s="27"/>
      <c r="M17" s="35"/>
      <c r="N17" s="35"/>
      <c r="O17" s="35"/>
      <c r="Q17" s="100"/>
    </row>
    <row r="18" spans="1:17" s="10" customFormat="1" ht="15.75">
      <c r="A18" s="58" t="s">
        <v>80</v>
      </c>
      <c r="B18" s="59" t="s">
        <v>79</v>
      </c>
      <c r="C18" s="60"/>
      <c r="D18" s="60"/>
      <c r="E18" s="118"/>
      <c r="F18" s="60"/>
      <c r="G18" s="108"/>
      <c r="H18" s="88"/>
      <c r="I18" s="31"/>
      <c r="J18" s="27"/>
      <c r="K18" s="126"/>
      <c r="M18" s="35"/>
      <c r="N18" s="35"/>
      <c r="O18" s="35"/>
      <c r="Q18" s="92"/>
    </row>
    <row r="19" spans="1:17" ht="15.75">
      <c r="A19" s="58" t="s">
        <v>84</v>
      </c>
      <c r="B19" s="59" t="s">
        <v>69</v>
      </c>
      <c r="C19" s="60"/>
      <c r="D19" s="60"/>
      <c r="E19" s="118"/>
      <c r="F19" s="60"/>
      <c r="G19" s="108"/>
      <c r="H19" s="88"/>
      <c r="K19" s="123"/>
      <c r="Q19" s="92"/>
    </row>
    <row r="20" spans="1:17" ht="15.75">
      <c r="A20" s="58" t="s">
        <v>95</v>
      </c>
      <c r="B20" s="59" t="s">
        <v>70</v>
      </c>
      <c r="C20" s="60"/>
      <c r="D20" s="60"/>
      <c r="E20" s="118"/>
      <c r="F20" s="60"/>
      <c r="G20" s="108"/>
      <c r="H20" s="88"/>
      <c r="K20" s="123"/>
      <c r="Q20" s="92"/>
    </row>
    <row r="21" spans="1:17" s="128" customFormat="1" ht="31.5">
      <c r="A21" s="58" t="s">
        <v>96</v>
      </c>
      <c r="B21" s="59" t="s">
        <v>92</v>
      </c>
      <c r="C21" s="60"/>
      <c r="D21" s="60"/>
      <c r="E21" s="118"/>
      <c r="F21" s="60"/>
      <c r="G21" s="108"/>
      <c r="H21" s="88"/>
      <c r="Q21" s="92"/>
    </row>
    <row r="22" spans="1:17" ht="15.75">
      <c r="A22" s="58"/>
      <c r="B22" s="59"/>
      <c r="C22" s="60"/>
      <c r="D22" s="60"/>
      <c r="E22" s="118"/>
      <c r="F22" s="60"/>
      <c r="G22" s="108"/>
      <c r="K22" s="123"/>
      <c r="Q22" s="92"/>
    </row>
    <row r="23" spans="1:17" ht="16.5" thickBot="1">
      <c r="A23" s="58"/>
      <c r="B23" s="61" t="s">
        <v>109</v>
      </c>
      <c r="C23" s="62"/>
      <c r="D23" s="62"/>
      <c r="E23" s="119"/>
      <c r="F23" s="62"/>
      <c r="G23" s="109"/>
      <c r="H23" s="88"/>
      <c r="K23" s="124"/>
      <c r="Q23" s="93"/>
    </row>
    <row r="41" ht="15.75">
      <c r="B41" s="87"/>
    </row>
    <row r="42" ht="15.75">
      <c r="B42" s="87"/>
    </row>
    <row r="47" spans="1:17" s="10" customFormat="1" ht="15.75">
      <c r="A47" s="50"/>
      <c r="B47" s="65"/>
      <c r="C47" s="64"/>
      <c r="D47" s="64"/>
      <c r="E47" s="120"/>
      <c r="F47" s="64"/>
      <c r="G47" s="110"/>
      <c r="H47" s="53"/>
      <c r="I47" s="31"/>
      <c r="J47" s="27"/>
      <c r="M47" s="35"/>
      <c r="N47" s="35"/>
      <c r="O47" s="35"/>
      <c r="Q47" s="94"/>
    </row>
    <row r="48" spans="1:17" ht="15.75">
      <c r="A48" s="16" t="s">
        <v>71</v>
      </c>
      <c r="B48" s="12" t="s">
        <v>68</v>
      </c>
      <c r="C48" s="57"/>
      <c r="D48" s="10"/>
      <c r="E48" s="117"/>
      <c r="F48" s="10"/>
      <c r="G48" s="107"/>
      <c r="H48" s="10"/>
      <c r="Q48" s="100"/>
    </row>
    <row r="49" spans="1:17" s="10" customFormat="1" ht="15.75">
      <c r="A49" s="50"/>
      <c r="B49" s="67"/>
      <c r="C49" s="68"/>
      <c r="D49" s="68"/>
      <c r="E49" s="121"/>
      <c r="F49" s="68"/>
      <c r="G49" s="111"/>
      <c r="H49" s="53"/>
      <c r="I49" s="31"/>
      <c r="J49" s="27"/>
      <c r="M49" s="35"/>
      <c r="N49" s="35"/>
      <c r="O49" s="35"/>
      <c r="Q49" s="95"/>
    </row>
    <row r="50" spans="1:17" s="10" customFormat="1" ht="16.5" customHeight="1">
      <c r="A50" s="16" t="s">
        <v>80</v>
      </c>
      <c r="B50" s="12" t="s">
        <v>79</v>
      </c>
      <c r="C50" s="57"/>
      <c r="E50" s="117"/>
      <c r="G50" s="107"/>
      <c r="I50" s="31"/>
      <c r="J50" s="27"/>
      <c r="M50" s="35"/>
      <c r="N50" s="35"/>
      <c r="O50" s="35"/>
      <c r="Q50" s="100"/>
    </row>
    <row r="51" spans="1:17" s="10" customFormat="1" ht="15.75">
      <c r="A51" s="11"/>
      <c r="B51" s="12"/>
      <c r="C51" s="57"/>
      <c r="E51" s="117"/>
      <c r="G51" s="107"/>
      <c r="I51" s="31"/>
      <c r="J51" s="27"/>
      <c r="M51" s="35"/>
      <c r="N51" s="35"/>
      <c r="O51" s="35"/>
      <c r="Q51" s="100"/>
    </row>
    <row r="52" spans="1:17" s="22" customFormat="1" ht="39">
      <c r="A52" s="17" t="s">
        <v>81</v>
      </c>
      <c r="B52" s="18" t="s">
        <v>127</v>
      </c>
      <c r="C52" s="57"/>
      <c r="D52" s="10"/>
      <c r="E52" s="117"/>
      <c r="F52" s="10"/>
      <c r="G52" s="107"/>
      <c r="H52" s="10"/>
      <c r="I52" s="32"/>
      <c r="J52" s="28"/>
      <c r="M52" s="36"/>
      <c r="N52" s="36"/>
      <c r="O52" s="36"/>
      <c r="Q52" s="100"/>
    </row>
    <row r="53" spans="1:17" s="10" customFormat="1" ht="15.75">
      <c r="A53" s="11"/>
      <c r="B53" s="63" t="s">
        <v>74</v>
      </c>
      <c r="C53" s="64">
        <v>32</v>
      </c>
      <c r="D53" s="64"/>
      <c r="E53" s="94"/>
      <c r="F53" s="89"/>
      <c r="G53" s="110"/>
      <c r="H53" s="89"/>
      <c r="I53" s="31"/>
      <c r="J53" s="27"/>
      <c r="M53" s="35"/>
      <c r="N53" s="35"/>
      <c r="O53" s="35"/>
      <c r="Q53" s="94"/>
    </row>
    <row r="54" spans="1:17" s="10" customFormat="1" ht="15.75">
      <c r="A54" s="11"/>
      <c r="B54" s="19"/>
      <c r="C54" s="57"/>
      <c r="E54" s="120"/>
      <c r="G54" s="107"/>
      <c r="I54" s="31"/>
      <c r="J54" s="27"/>
      <c r="M54" s="35"/>
      <c r="N54" s="35"/>
      <c r="O54" s="35"/>
      <c r="Q54" s="100"/>
    </row>
    <row r="55" spans="1:17" s="23" customFormat="1" ht="51">
      <c r="A55" s="17" t="s">
        <v>82</v>
      </c>
      <c r="B55" s="63" t="s">
        <v>26</v>
      </c>
      <c r="C55" s="57"/>
      <c r="D55" s="10"/>
      <c r="E55" s="120"/>
      <c r="F55" s="10"/>
      <c r="G55" s="107"/>
      <c r="H55" s="10"/>
      <c r="I55" s="33"/>
      <c r="J55" s="29"/>
      <c r="M55" s="37"/>
      <c r="N55" s="37"/>
      <c r="O55" s="37"/>
      <c r="Q55" s="100"/>
    </row>
    <row r="56" spans="1:17" s="10" customFormat="1" ht="15.75">
      <c r="A56" s="11"/>
      <c r="B56" s="63" t="s">
        <v>113</v>
      </c>
      <c r="C56" s="64">
        <v>1</v>
      </c>
      <c r="D56" s="64"/>
      <c r="E56" s="120"/>
      <c r="F56" s="89"/>
      <c r="G56" s="110"/>
      <c r="H56" s="89"/>
      <c r="I56" s="31"/>
      <c r="J56" s="27"/>
      <c r="M56" s="35"/>
      <c r="N56" s="35"/>
      <c r="O56" s="35"/>
      <c r="Q56" s="94"/>
    </row>
    <row r="57" spans="1:17" s="10" customFormat="1" ht="15.75">
      <c r="A57" s="11"/>
      <c r="B57" s="63"/>
      <c r="C57" s="64"/>
      <c r="D57" s="64"/>
      <c r="E57" s="120"/>
      <c r="F57" s="64"/>
      <c r="G57" s="110"/>
      <c r="H57" s="64"/>
      <c r="I57" s="31"/>
      <c r="J57" s="27"/>
      <c r="M57" s="35"/>
      <c r="N57" s="35"/>
      <c r="O57" s="35"/>
      <c r="Q57" s="94"/>
    </row>
    <row r="58" spans="1:17" s="23" customFormat="1" ht="51">
      <c r="A58" s="17" t="s">
        <v>83</v>
      </c>
      <c r="B58" s="63" t="s">
        <v>128</v>
      </c>
      <c r="C58" s="57"/>
      <c r="D58" s="10"/>
      <c r="E58" s="117"/>
      <c r="F58" s="10"/>
      <c r="G58" s="107"/>
      <c r="H58" s="10"/>
      <c r="I58" s="33"/>
      <c r="J58" s="29"/>
      <c r="M58" s="37"/>
      <c r="N58" s="37"/>
      <c r="O58" s="37"/>
      <c r="Q58" s="100"/>
    </row>
    <row r="59" spans="1:17" s="10" customFormat="1" ht="15.75">
      <c r="A59" s="11"/>
      <c r="B59" s="63" t="s">
        <v>75</v>
      </c>
      <c r="C59" s="64">
        <v>1</v>
      </c>
      <c r="D59" s="64"/>
      <c r="E59" s="120"/>
      <c r="F59" s="89"/>
      <c r="G59" s="110"/>
      <c r="H59" s="89"/>
      <c r="I59" s="31"/>
      <c r="J59" s="27"/>
      <c r="M59" s="35"/>
      <c r="N59" s="35"/>
      <c r="O59" s="35"/>
      <c r="Q59" s="94"/>
    </row>
    <row r="60" spans="1:17" s="10" customFormat="1" ht="15.75">
      <c r="A60" s="11"/>
      <c r="B60" s="63"/>
      <c r="C60" s="64"/>
      <c r="D60" s="64"/>
      <c r="E60" s="120"/>
      <c r="F60" s="64"/>
      <c r="G60" s="110"/>
      <c r="H60" s="64"/>
      <c r="I60" s="31"/>
      <c r="J60" s="27"/>
      <c r="M60" s="35"/>
      <c r="N60" s="35"/>
      <c r="O60" s="35"/>
      <c r="Q60" s="94"/>
    </row>
    <row r="61" spans="1:17" s="23" customFormat="1" ht="42.75" customHeight="1">
      <c r="A61" s="17" t="s">
        <v>116</v>
      </c>
      <c r="B61" s="63" t="s">
        <v>129</v>
      </c>
      <c r="C61" s="64"/>
      <c r="D61" s="64"/>
      <c r="E61" s="120"/>
      <c r="F61" s="64"/>
      <c r="G61" s="110"/>
      <c r="H61" s="10"/>
      <c r="I61" s="33"/>
      <c r="J61" s="29"/>
      <c r="M61" s="37"/>
      <c r="N61" s="37"/>
      <c r="O61" s="37"/>
      <c r="Q61" s="94"/>
    </row>
    <row r="62" spans="1:17" s="10" customFormat="1" ht="15.75">
      <c r="A62" s="11"/>
      <c r="B62" s="63" t="s">
        <v>75</v>
      </c>
      <c r="C62" s="64">
        <v>1</v>
      </c>
      <c r="D62" s="64"/>
      <c r="E62" s="120"/>
      <c r="F62" s="89"/>
      <c r="G62" s="110"/>
      <c r="H62" s="89"/>
      <c r="I62" s="31"/>
      <c r="J62" s="27"/>
      <c r="M62" s="35"/>
      <c r="N62" s="35"/>
      <c r="O62" s="35"/>
      <c r="Q62" s="94"/>
    </row>
    <row r="63" spans="1:17" s="10" customFormat="1" ht="15.75">
      <c r="A63" s="11"/>
      <c r="B63" s="63"/>
      <c r="C63" s="64"/>
      <c r="D63" s="64"/>
      <c r="E63" s="120"/>
      <c r="F63" s="64"/>
      <c r="G63" s="110"/>
      <c r="H63" s="64"/>
      <c r="I63" s="31"/>
      <c r="J63" s="27"/>
      <c r="M63" s="35"/>
      <c r="N63" s="35"/>
      <c r="O63" s="35"/>
      <c r="Q63" s="94"/>
    </row>
    <row r="64" spans="1:17" s="10" customFormat="1" ht="15.75">
      <c r="A64" s="16"/>
      <c r="B64" s="70" t="s">
        <v>97</v>
      </c>
      <c r="C64" s="60"/>
      <c r="D64" s="60"/>
      <c r="E64" s="118"/>
      <c r="F64" s="60"/>
      <c r="G64" s="108"/>
      <c r="H64" s="60"/>
      <c r="I64" s="125"/>
      <c r="J64" s="27"/>
      <c r="M64" s="35"/>
      <c r="N64" s="35"/>
      <c r="O64" s="35"/>
      <c r="Q64" s="92"/>
    </row>
    <row r="65" spans="1:17" s="10" customFormat="1" ht="15.75">
      <c r="A65" s="16"/>
      <c r="B65" s="70"/>
      <c r="C65" s="60"/>
      <c r="D65" s="60"/>
      <c r="E65" s="118"/>
      <c r="F65" s="60"/>
      <c r="G65" s="108"/>
      <c r="H65" s="60"/>
      <c r="I65" s="31"/>
      <c r="J65" s="27"/>
      <c r="M65" s="35"/>
      <c r="N65" s="35"/>
      <c r="O65" s="35"/>
      <c r="Q65" s="92"/>
    </row>
    <row r="66" spans="1:17" s="10" customFormat="1" ht="15.75">
      <c r="A66" s="16" t="s">
        <v>84</v>
      </c>
      <c r="B66" s="12" t="s">
        <v>69</v>
      </c>
      <c r="C66" s="57"/>
      <c r="E66" s="117"/>
      <c r="G66" s="107"/>
      <c r="I66" s="31"/>
      <c r="J66" s="27"/>
      <c r="M66" s="35"/>
      <c r="N66" s="35"/>
      <c r="O66" s="35"/>
      <c r="Q66" s="100"/>
    </row>
    <row r="67" spans="1:17" s="10" customFormat="1" ht="15.75">
      <c r="A67" s="16"/>
      <c r="B67" s="12"/>
      <c r="C67" s="57"/>
      <c r="E67" s="117"/>
      <c r="G67" s="107"/>
      <c r="I67" s="31"/>
      <c r="J67" s="27"/>
      <c r="M67" s="35"/>
      <c r="N67" s="35"/>
      <c r="O67" s="35"/>
      <c r="Q67" s="100"/>
    </row>
    <row r="68" spans="1:17" s="74" customFormat="1" ht="25.5">
      <c r="A68" s="17" t="s">
        <v>85</v>
      </c>
      <c r="B68" s="63" t="s">
        <v>77</v>
      </c>
      <c r="C68" s="64"/>
      <c r="D68" s="64"/>
      <c r="E68" s="120"/>
      <c r="F68" s="64"/>
      <c r="G68" s="110"/>
      <c r="H68" s="71"/>
      <c r="I68" s="72"/>
      <c r="J68" s="73"/>
      <c r="M68" s="75"/>
      <c r="N68" s="75"/>
      <c r="O68" s="75"/>
      <c r="Q68" s="94"/>
    </row>
    <row r="69" spans="2:8" ht="15.75">
      <c r="B69" s="63" t="s">
        <v>72</v>
      </c>
      <c r="C69" s="64">
        <v>11.2</v>
      </c>
      <c r="E69" s="94"/>
      <c r="F69" s="89"/>
      <c r="H69" s="89"/>
    </row>
    <row r="70" spans="2:8" ht="15.75">
      <c r="B70" s="63"/>
      <c r="H70" s="71"/>
    </row>
    <row r="71" spans="1:8" ht="45.75" customHeight="1">
      <c r="A71" s="50" t="s">
        <v>87</v>
      </c>
      <c r="B71" s="63" t="s">
        <v>111</v>
      </c>
      <c r="H71" s="71"/>
    </row>
    <row r="72" spans="2:10" ht="15.75">
      <c r="B72" s="63" t="s">
        <v>72</v>
      </c>
      <c r="C72" s="64">
        <v>1</v>
      </c>
      <c r="F72" s="89"/>
      <c r="H72" s="89"/>
      <c r="J72" s="54"/>
    </row>
    <row r="73" spans="2:10" ht="15.75">
      <c r="B73" s="63"/>
      <c r="H73" s="64"/>
      <c r="J73" s="54"/>
    </row>
    <row r="74" spans="1:8" ht="25.5">
      <c r="A74" s="50" t="s">
        <v>88</v>
      </c>
      <c r="B74" s="63" t="s">
        <v>6</v>
      </c>
      <c r="H74" s="71"/>
    </row>
    <row r="75" spans="2:8" ht="15.75">
      <c r="B75" s="63"/>
      <c r="H75" s="71"/>
    </row>
    <row r="76" spans="2:8" ht="15.75">
      <c r="B76" s="63" t="s">
        <v>145</v>
      </c>
      <c r="H76" s="71"/>
    </row>
    <row r="77" spans="2:8" ht="15.75">
      <c r="B77" s="63" t="s">
        <v>72</v>
      </c>
      <c r="C77" s="64">
        <f>51.5*0.8</f>
        <v>41.2</v>
      </c>
      <c r="E77" s="94"/>
      <c r="F77" s="89"/>
      <c r="H77" s="89"/>
    </row>
    <row r="78" spans="2:10" ht="15.75">
      <c r="B78" s="63"/>
      <c r="H78" s="64"/>
      <c r="J78" s="54"/>
    </row>
    <row r="79" spans="2:8" ht="15.75">
      <c r="B79" s="63" t="s">
        <v>146</v>
      </c>
      <c r="H79" s="71"/>
    </row>
    <row r="80" spans="2:8" ht="15.75">
      <c r="B80" s="63" t="s">
        <v>72</v>
      </c>
      <c r="C80" s="64">
        <f>51.5*0.2</f>
        <v>10.3</v>
      </c>
      <c r="F80" s="89"/>
      <c r="H80" s="89"/>
    </row>
    <row r="81" spans="2:8" ht="15.75">
      <c r="B81" s="63"/>
      <c r="H81" s="71"/>
    </row>
    <row r="82" spans="1:17" s="74" customFormat="1" ht="38.25">
      <c r="A82" s="50" t="s">
        <v>99</v>
      </c>
      <c r="B82" s="63" t="s">
        <v>90</v>
      </c>
      <c r="C82" s="64"/>
      <c r="D82" s="64"/>
      <c r="E82" s="120"/>
      <c r="F82" s="64"/>
      <c r="G82" s="110"/>
      <c r="H82" s="71"/>
      <c r="I82" s="72"/>
      <c r="J82" s="73"/>
      <c r="M82" s="75"/>
      <c r="N82" s="75"/>
      <c r="O82" s="75"/>
      <c r="Q82" s="94"/>
    </row>
    <row r="83" spans="2:8" ht="15.75">
      <c r="B83" s="63" t="s">
        <v>78</v>
      </c>
      <c r="C83" s="64">
        <f>C53*0.8</f>
        <v>25.6</v>
      </c>
      <c r="H83" s="64"/>
    </row>
    <row r="84" spans="2:8" ht="15.75">
      <c r="B84" s="63"/>
      <c r="H84" s="71"/>
    </row>
    <row r="85" spans="1:17" s="74" customFormat="1" ht="94.5" customHeight="1">
      <c r="A85" s="50" t="s">
        <v>100</v>
      </c>
      <c r="B85" s="63" t="s">
        <v>147</v>
      </c>
      <c r="C85" s="64"/>
      <c r="D85" s="64"/>
      <c r="E85" s="120"/>
      <c r="F85" s="64"/>
      <c r="G85" s="110"/>
      <c r="H85" s="71"/>
      <c r="I85" s="72"/>
      <c r="J85" s="73"/>
      <c r="M85" s="75"/>
      <c r="N85" s="75"/>
      <c r="O85" s="75"/>
      <c r="Q85" s="94"/>
    </row>
    <row r="86" spans="2:8" ht="15.75">
      <c r="B86" s="63" t="s">
        <v>72</v>
      </c>
      <c r="C86" s="64">
        <v>4</v>
      </c>
      <c r="H86" s="64"/>
    </row>
    <row r="87" spans="2:8" ht="15.75">
      <c r="B87" s="63"/>
      <c r="H87" s="71"/>
    </row>
    <row r="88" spans="1:17" s="74" customFormat="1" ht="97.5" customHeight="1">
      <c r="A88" s="50" t="s">
        <v>101</v>
      </c>
      <c r="B88" s="63" t="s">
        <v>139</v>
      </c>
      <c r="C88" s="64"/>
      <c r="D88" s="64"/>
      <c r="E88" s="120"/>
      <c r="F88" s="64"/>
      <c r="G88" s="110"/>
      <c r="H88" s="71"/>
      <c r="I88" s="72"/>
      <c r="J88" s="73"/>
      <c r="M88" s="75"/>
      <c r="N88" s="75"/>
      <c r="O88" s="75"/>
      <c r="Q88" s="94"/>
    </row>
    <row r="89" spans="2:8" ht="15.75">
      <c r="B89" s="63" t="s">
        <v>72</v>
      </c>
      <c r="C89" s="64">
        <v>14.3</v>
      </c>
      <c r="H89" s="64"/>
    </row>
    <row r="90" spans="2:8" ht="15.75">
      <c r="B90" s="63"/>
      <c r="H90" s="71"/>
    </row>
    <row r="91" spans="1:17" ht="86.25" customHeight="1">
      <c r="A91" s="82" t="s">
        <v>102</v>
      </c>
      <c r="B91" s="83" t="s">
        <v>27</v>
      </c>
      <c r="C91" s="84"/>
      <c r="D91" s="84"/>
      <c r="H91" s="71"/>
      <c r="Q91" s="97"/>
    </row>
    <row r="92" spans="1:17" ht="15.75">
      <c r="A92" s="82"/>
      <c r="B92" s="83" t="s">
        <v>72</v>
      </c>
      <c r="C92" s="84">
        <f>31.5*0.63</f>
        <v>19.845</v>
      </c>
      <c r="D92" s="84"/>
      <c r="H92" s="64"/>
      <c r="Q92" s="97"/>
    </row>
    <row r="93" spans="1:17" ht="15.75">
      <c r="A93" s="82"/>
      <c r="B93" s="83"/>
      <c r="C93" s="84"/>
      <c r="D93" s="84"/>
      <c r="H93" s="71"/>
      <c r="Q93" s="97"/>
    </row>
    <row r="94" spans="1:17" s="74" customFormat="1" ht="25.5">
      <c r="A94" s="82" t="s">
        <v>103</v>
      </c>
      <c r="B94" s="83" t="s">
        <v>115</v>
      </c>
      <c r="C94" s="84"/>
      <c r="D94" s="84"/>
      <c r="E94" s="120"/>
      <c r="F94" s="64"/>
      <c r="G94" s="110"/>
      <c r="H94" s="71"/>
      <c r="Q94" s="97"/>
    </row>
    <row r="95" spans="1:17" ht="15.75">
      <c r="A95" s="82"/>
      <c r="B95" s="83" t="s">
        <v>72</v>
      </c>
      <c r="C95" s="84">
        <f>31.5*0.37</f>
        <v>11.655</v>
      </c>
      <c r="D95" s="84"/>
      <c r="H95" s="64"/>
      <c r="I95" s="53"/>
      <c r="J95" s="53"/>
      <c r="M95" s="53"/>
      <c r="N95" s="53"/>
      <c r="O95" s="53"/>
      <c r="Q95" s="97"/>
    </row>
    <row r="96" spans="1:17" ht="15.75">
      <c r="A96" s="82"/>
      <c r="B96" s="83"/>
      <c r="C96" s="84"/>
      <c r="D96" s="84"/>
      <c r="H96" s="71"/>
      <c r="I96" s="53"/>
      <c r="J96" s="53"/>
      <c r="M96" s="53"/>
      <c r="N96" s="53"/>
      <c r="O96" s="53"/>
      <c r="Q96" s="97"/>
    </row>
    <row r="97" spans="1:8" ht="50.25" customHeight="1">
      <c r="A97" s="50" t="s">
        <v>117</v>
      </c>
      <c r="B97" s="63" t="s">
        <v>161</v>
      </c>
      <c r="H97" s="71"/>
    </row>
    <row r="98" spans="2:8" ht="15.75">
      <c r="B98" s="63" t="s">
        <v>72</v>
      </c>
      <c r="C98" s="64">
        <f>51.5-C95</f>
        <v>39.845</v>
      </c>
      <c r="H98" s="64"/>
    </row>
    <row r="99" spans="2:8" ht="15.75">
      <c r="B99" s="63"/>
      <c r="H99" s="71"/>
    </row>
    <row r="100" spans="1:8" ht="51.75" customHeight="1">
      <c r="A100" s="50" t="s">
        <v>118</v>
      </c>
      <c r="B100" s="63" t="s">
        <v>142</v>
      </c>
      <c r="H100" s="71"/>
    </row>
    <row r="101" spans="2:8" ht="15.75">
      <c r="B101" s="63" t="s">
        <v>78</v>
      </c>
      <c r="C101" s="64">
        <f>C69/0.15</f>
        <v>74.66666666666667</v>
      </c>
      <c r="H101" s="64"/>
    </row>
    <row r="102" spans="2:8" ht="15.75">
      <c r="B102" s="63"/>
      <c r="H102" s="71"/>
    </row>
    <row r="103" spans="1:8" ht="15.75">
      <c r="A103" s="50" t="s">
        <v>124</v>
      </c>
      <c r="B103" s="63" t="s">
        <v>93</v>
      </c>
      <c r="H103" s="71"/>
    </row>
    <row r="104" spans="2:8" ht="15.75">
      <c r="B104" s="63" t="s">
        <v>94</v>
      </c>
      <c r="C104" s="64">
        <v>2</v>
      </c>
      <c r="H104" s="64"/>
    </row>
    <row r="105" spans="2:8" ht="15.75">
      <c r="B105" s="63"/>
      <c r="H105" s="71"/>
    </row>
    <row r="106" spans="1:17" s="74" customFormat="1" ht="56.25" customHeight="1">
      <c r="A106" s="50" t="s">
        <v>125</v>
      </c>
      <c r="B106" s="63" t="s">
        <v>33</v>
      </c>
      <c r="C106" s="64"/>
      <c r="D106" s="64"/>
      <c r="E106" s="120"/>
      <c r="F106" s="64"/>
      <c r="G106" s="110"/>
      <c r="H106" s="71"/>
      <c r="I106" s="72"/>
      <c r="J106" s="73"/>
      <c r="M106" s="75"/>
      <c r="N106" s="75"/>
      <c r="O106" s="75"/>
      <c r="Q106" s="94"/>
    </row>
    <row r="107" spans="2:8" ht="15.75">
      <c r="B107" s="63" t="s">
        <v>91</v>
      </c>
      <c r="H107" s="64"/>
    </row>
    <row r="108" spans="2:8" ht="15.75">
      <c r="B108" s="63"/>
      <c r="H108" s="71"/>
    </row>
    <row r="109" spans="1:17" s="10" customFormat="1" ht="15.75">
      <c r="A109" s="50"/>
      <c r="B109" s="70" t="s">
        <v>73</v>
      </c>
      <c r="C109" s="68"/>
      <c r="D109" s="68"/>
      <c r="E109" s="121"/>
      <c r="F109" s="68"/>
      <c r="G109" s="108"/>
      <c r="H109" s="60"/>
      <c r="I109" s="31"/>
      <c r="J109" s="27"/>
      <c r="M109" s="35"/>
      <c r="N109" s="35"/>
      <c r="O109" s="35"/>
      <c r="Q109" s="95"/>
    </row>
    <row r="110" spans="1:17" s="10" customFormat="1" ht="15.75">
      <c r="A110" s="50"/>
      <c r="B110" s="70"/>
      <c r="C110" s="68"/>
      <c r="D110" s="68"/>
      <c r="E110" s="121"/>
      <c r="F110" s="68"/>
      <c r="G110" s="108"/>
      <c r="H110" s="60"/>
      <c r="I110" s="31"/>
      <c r="J110" s="27"/>
      <c r="M110" s="35"/>
      <c r="N110" s="35"/>
      <c r="O110" s="35"/>
      <c r="Q110" s="95"/>
    </row>
    <row r="111" spans="1:17" ht="15.75">
      <c r="A111" s="16" t="s">
        <v>96</v>
      </c>
      <c r="B111" s="12" t="s">
        <v>70</v>
      </c>
      <c r="C111" s="57"/>
      <c r="D111" s="10"/>
      <c r="E111" s="117"/>
      <c r="F111" s="10"/>
      <c r="G111" s="107"/>
      <c r="H111" s="10"/>
      <c r="Q111" s="100"/>
    </row>
    <row r="112" spans="1:17" ht="15.75">
      <c r="A112" s="16"/>
      <c r="B112" s="12"/>
      <c r="C112" s="57"/>
      <c r="D112" s="10"/>
      <c r="E112" s="117"/>
      <c r="F112" s="10"/>
      <c r="G112" s="107"/>
      <c r="H112" s="10"/>
      <c r="Q112" s="100"/>
    </row>
    <row r="113" spans="1:8" ht="57.75" customHeight="1">
      <c r="A113" s="50" t="s">
        <v>106</v>
      </c>
      <c r="B113" s="78" t="s">
        <v>31</v>
      </c>
      <c r="H113" s="71"/>
    </row>
    <row r="114" spans="2:8" ht="15.75">
      <c r="B114" s="63" t="s">
        <v>74</v>
      </c>
      <c r="C114" s="64">
        <v>32</v>
      </c>
      <c r="H114" s="64"/>
    </row>
    <row r="115" spans="2:8" ht="15.75">
      <c r="B115" s="63"/>
      <c r="H115" s="64"/>
    </row>
    <row r="116" spans="1:8" ht="93.75" customHeight="1">
      <c r="A116" s="50" t="s">
        <v>30</v>
      </c>
      <c r="B116" s="13" t="s">
        <v>3</v>
      </c>
      <c r="H116" s="71"/>
    </row>
    <row r="117" spans="2:17" ht="15.75">
      <c r="B117" s="63" t="s">
        <v>75</v>
      </c>
      <c r="C117" s="64">
        <v>1</v>
      </c>
      <c r="H117" s="64"/>
      <c r="Q117" s="103"/>
    </row>
    <row r="118" spans="2:15" ht="15.75">
      <c r="B118" s="63"/>
      <c r="H118" s="71"/>
      <c r="I118" s="53"/>
      <c r="J118" s="53"/>
      <c r="M118" s="53"/>
      <c r="N118" s="53"/>
      <c r="O118" s="53"/>
    </row>
    <row r="119" spans="1:8" ht="33.75" customHeight="1">
      <c r="A119" s="50" t="s">
        <v>10</v>
      </c>
      <c r="B119" s="63" t="s">
        <v>140</v>
      </c>
      <c r="H119" s="71"/>
    </row>
    <row r="120" spans="2:17" ht="15.75">
      <c r="B120" s="63" t="s">
        <v>75</v>
      </c>
      <c r="C120" s="64">
        <v>1</v>
      </c>
      <c r="H120" s="64"/>
      <c r="Q120" s="103"/>
    </row>
    <row r="121" spans="2:17" ht="15.75">
      <c r="B121" s="63"/>
      <c r="H121" s="71"/>
      <c r="Q121" s="101"/>
    </row>
    <row r="122" spans="1:8" ht="25.5">
      <c r="A122" s="50" t="s">
        <v>11</v>
      </c>
      <c r="B122" s="63" t="s">
        <v>126</v>
      </c>
      <c r="H122" s="71"/>
    </row>
    <row r="123" spans="2:8" ht="15.75">
      <c r="B123" s="63" t="s">
        <v>74</v>
      </c>
      <c r="C123" s="64">
        <v>32</v>
      </c>
      <c r="H123" s="64"/>
    </row>
    <row r="124" spans="2:8" ht="15.75">
      <c r="B124" s="63"/>
      <c r="H124" s="71"/>
    </row>
    <row r="125" spans="1:17" s="74" customFormat="1" ht="59.25" customHeight="1">
      <c r="A125" s="50" t="s">
        <v>12</v>
      </c>
      <c r="B125" s="63" t="s">
        <v>150</v>
      </c>
      <c r="C125" s="64"/>
      <c r="D125" s="64"/>
      <c r="E125" s="120"/>
      <c r="F125" s="64"/>
      <c r="G125" s="110"/>
      <c r="H125" s="71"/>
      <c r="I125" s="72"/>
      <c r="J125" s="73"/>
      <c r="M125" s="75"/>
      <c r="N125" s="75"/>
      <c r="O125" s="75"/>
      <c r="Q125" s="94"/>
    </row>
    <row r="126" spans="2:11" ht="15.75">
      <c r="B126" s="63" t="s">
        <v>91</v>
      </c>
      <c r="H126" s="64"/>
      <c r="J126" s="110"/>
      <c r="K126" s="110"/>
    </row>
    <row r="127" spans="2:8" ht="15.75">
      <c r="B127" s="63"/>
      <c r="H127" s="71"/>
    </row>
    <row r="128" spans="2:17" ht="15.75">
      <c r="B128" s="59" t="s">
        <v>76</v>
      </c>
      <c r="C128" s="68"/>
      <c r="D128" s="68"/>
      <c r="E128" s="121"/>
      <c r="F128" s="68"/>
      <c r="G128" s="108"/>
      <c r="Q128" s="95"/>
    </row>
    <row r="129" spans="2:17" ht="15.75">
      <c r="B129" s="59"/>
      <c r="C129" s="68"/>
      <c r="D129" s="68"/>
      <c r="E129" s="121"/>
      <c r="F129" s="68"/>
      <c r="G129" s="108"/>
      <c r="Q129" s="95"/>
    </row>
    <row r="130" spans="1:17" ht="15.75">
      <c r="A130" s="16" t="s">
        <v>7</v>
      </c>
      <c r="B130" s="12" t="s">
        <v>92</v>
      </c>
      <c r="C130" s="57"/>
      <c r="D130" s="10"/>
      <c r="E130" s="117"/>
      <c r="F130" s="10"/>
      <c r="G130" s="107"/>
      <c r="H130" s="64"/>
      <c r="Q130" s="100"/>
    </row>
    <row r="131" ht="15.75">
      <c r="H131" s="71"/>
    </row>
    <row r="132" spans="1:8" ht="59.25" customHeight="1">
      <c r="A132" s="50" t="s">
        <v>120</v>
      </c>
      <c r="B132" s="65" t="s">
        <v>132</v>
      </c>
      <c r="H132" s="71"/>
    </row>
    <row r="133" ht="15.75">
      <c r="H133" s="71"/>
    </row>
    <row r="134" spans="2:8" ht="15.75">
      <c r="B134" s="63" t="s">
        <v>75</v>
      </c>
      <c r="C134" s="64">
        <v>1</v>
      </c>
      <c r="H134" s="64"/>
    </row>
    <row r="135" ht="15.75">
      <c r="H135" s="71"/>
    </row>
    <row r="136" spans="1:17" ht="15.75">
      <c r="A136" s="58"/>
      <c r="B136" s="12" t="s">
        <v>98</v>
      </c>
      <c r="C136" s="68"/>
      <c r="D136" s="68"/>
      <c r="E136" s="121"/>
      <c r="F136" s="68"/>
      <c r="G136" s="108"/>
      <c r="Q136" s="95"/>
    </row>
    <row r="137" ht="15.75">
      <c r="H137" s="71"/>
    </row>
    <row r="138" ht="15.75">
      <c r="H138" s="71"/>
    </row>
  </sheetData>
  <sheetProtection/>
  <printOptions/>
  <pageMargins left="0.7086614173228347" right="0.5511811023622047" top="0.7874015748031497" bottom="0.5905511811023623" header="0.3937007874015748" footer="0.3937007874015748"/>
  <pageSetup firstPageNumber="47" useFirstPageNumber="1" horizontalDpi="600" verticalDpi="600" orientation="portrait" paperSize="9" scale="93" r:id="rId1"/>
  <headerFooter alignWithMargins="0">
    <oddHeader>&amp;R&amp;"Arial,Navadno"&amp;9KANAL S7
</oddHeader>
    <oddFooter>&amp;C&amp;"Arial,Navadno"&amp;10&amp;P</oddFooter>
  </headerFooter>
  <rowBreaks count="3" manualBreakCount="3">
    <brk id="47" max="6" man="1"/>
    <brk id="81" max="6" man="1"/>
    <brk id="104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154"/>
  <sheetViews>
    <sheetView zoomScalePageLayoutView="0" workbookViewId="0" topLeftCell="B1">
      <selection activeCell="G18" sqref="G18"/>
    </sheetView>
  </sheetViews>
  <sheetFormatPr defaultColWidth="8.69921875" defaultRowHeight="15.75"/>
  <cols>
    <col min="1" max="1" width="6" style="50" customWidth="1"/>
    <col min="2" max="2" width="31.8984375" style="65" customWidth="1"/>
    <col min="3" max="3" width="7.3984375" style="64" customWidth="1"/>
    <col min="4" max="4" width="1.203125" style="64" customWidth="1"/>
    <col min="5" max="5" width="8.8984375" style="120" customWidth="1"/>
    <col min="6" max="6" width="2.8984375" style="64" customWidth="1"/>
    <col min="7" max="7" width="14" style="110" customWidth="1"/>
    <col min="8" max="8" width="3.69921875" style="53" customWidth="1"/>
    <col min="9" max="9" width="14.796875" style="54" customWidth="1"/>
    <col min="10" max="10" width="8.69921875" style="55" customWidth="1"/>
    <col min="11" max="11" width="17.69921875" style="53" customWidth="1"/>
    <col min="12" max="12" width="15.59765625" style="53" customWidth="1"/>
    <col min="13" max="15" width="8.69921875" style="56" customWidth="1"/>
    <col min="16" max="16" width="8.69921875" style="53" customWidth="1"/>
    <col min="17" max="17" width="11.19921875" style="94" customWidth="1"/>
    <col min="18" max="16384" width="8.69921875" style="53" customWidth="1"/>
  </cols>
  <sheetData>
    <row r="1" spans="1:17" s="86" customFormat="1" ht="15.75" customHeight="1">
      <c r="A1" s="41"/>
      <c r="B1" s="42" t="s">
        <v>63</v>
      </c>
      <c r="C1" s="2" t="s">
        <v>47</v>
      </c>
      <c r="D1" s="40"/>
      <c r="E1" s="40"/>
      <c r="F1" s="3"/>
      <c r="G1" s="104"/>
      <c r="H1" s="85"/>
      <c r="Q1" s="99"/>
    </row>
    <row r="2" spans="1:17" s="86" customFormat="1" ht="15.75" customHeight="1">
      <c r="A2" s="41"/>
      <c r="B2" s="42"/>
      <c r="C2" s="2" t="s">
        <v>48</v>
      </c>
      <c r="D2" s="40"/>
      <c r="E2" s="40"/>
      <c r="F2" s="3"/>
      <c r="G2" s="104"/>
      <c r="H2" s="85"/>
      <c r="Q2" s="99"/>
    </row>
    <row r="3" spans="1:17" s="86" customFormat="1" ht="15.75" customHeight="1">
      <c r="A3" s="41"/>
      <c r="B3" s="42" t="s">
        <v>35</v>
      </c>
      <c r="C3" s="47" t="s">
        <v>51</v>
      </c>
      <c r="D3" s="40"/>
      <c r="E3" s="114"/>
      <c r="F3" s="3"/>
      <c r="G3" s="104"/>
      <c r="H3" s="85"/>
      <c r="Q3" s="99"/>
    </row>
    <row r="4" spans="1:17" s="86" customFormat="1" ht="15.75" customHeight="1">
      <c r="A4" s="41"/>
      <c r="B4" s="42" t="s">
        <v>64</v>
      </c>
      <c r="C4" s="47" t="s">
        <v>50</v>
      </c>
      <c r="D4" s="48"/>
      <c r="E4" s="115"/>
      <c r="F4" s="48"/>
      <c r="G4" s="104"/>
      <c r="H4" s="85"/>
      <c r="Q4" s="99"/>
    </row>
    <row r="5" spans="1:17" s="86" customFormat="1" ht="15.75">
      <c r="A5" s="41"/>
      <c r="B5" s="42" t="s">
        <v>65</v>
      </c>
      <c r="C5" s="2" t="s">
        <v>191</v>
      </c>
      <c r="D5" s="40"/>
      <c r="E5" s="114"/>
      <c r="F5" s="3"/>
      <c r="G5" s="105"/>
      <c r="Q5" s="90"/>
    </row>
    <row r="6" spans="1:17" s="86" customFormat="1" ht="15.75">
      <c r="A6" s="41"/>
      <c r="B6" s="42"/>
      <c r="C6" s="49"/>
      <c r="D6" s="48"/>
      <c r="E6" s="115"/>
      <c r="F6" s="48"/>
      <c r="G6" s="105"/>
      <c r="Q6" s="99"/>
    </row>
    <row r="7" spans="1:17" s="45" customFormat="1" ht="15.75">
      <c r="A7" s="41"/>
      <c r="B7" s="42"/>
      <c r="C7" s="49"/>
      <c r="D7" s="48"/>
      <c r="E7" s="115"/>
      <c r="F7" s="48"/>
      <c r="G7" s="105"/>
      <c r="I7" s="43"/>
      <c r="J7" s="44"/>
      <c r="M7" s="46"/>
      <c r="N7" s="46"/>
      <c r="O7" s="46"/>
      <c r="Q7" s="90"/>
    </row>
    <row r="8" spans="1:17" s="45" customFormat="1" ht="15.75">
      <c r="A8" s="41"/>
      <c r="B8" s="42"/>
      <c r="C8" s="49"/>
      <c r="D8" s="48"/>
      <c r="E8" s="115"/>
      <c r="F8" s="48"/>
      <c r="G8" s="105"/>
      <c r="I8" s="43"/>
      <c r="J8" s="44"/>
      <c r="M8" s="46"/>
      <c r="N8" s="46"/>
      <c r="O8" s="46"/>
      <c r="Q8" s="90"/>
    </row>
    <row r="11" spans="1:17" ht="18">
      <c r="A11" s="50" t="s">
        <v>66</v>
      </c>
      <c r="B11" s="51" t="s">
        <v>108</v>
      </c>
      <c r="C11" s="52"/>
      <c r="D11" s="52"/>
      <c r="E11" s="116"/>
      <c r="F11" s="52"/>
      <c r="G11" s="106"/>
      <c r="Q11" s="91"/>
    </row>
    <row r="12" spans="2:17" ht="15.75">
      <c r="B12" s="52"/>
      <c r="C12" s="52"/>
      <c r="D12" s="52"/>
      <c r="E12" s="116"/>
      <c r="F12" s="52"/>
      <c r="G12" s="106"/>
      <c r="Q12" s="91"/>
    </row>
    <row r="13" spans="2:17" ht="15.75">
      <c r="B13" s="52"/>
      <c r="C13" s="52"/>
      <c r="D13" s="52"/>
      <c r="E13" s="116"/>
      <c r="F13" s="52"/>
      <c r="G13" s="106"/>
      <c r="Q13" s="91"/>
    </row>
    <row r="16" spans="1:17" s="10" customFormat="1" ht="15.75">
      <c r="A16" s="11" t="s">
        <v>67</v>
      </c>
      <c r="B16" s="12" t="s">
        <v>68</v>
      </c>
      <c r="C16" s="57"/>
      <c r="E16" s="117"/>
      <c r="G16" s="107"/>
      <c r="I16" s="31"/>
      <c r="J16" s="27"/>
      <c r="M16" s="35"/>
      <c r="N16" s="35"/>
      <c r="O16" s="35"/>
      <c r="Q16" s="100"/>
    </row>
    <row r="17" spans="1:17" s="10" customFormat="1" ht="15.75">
      <c r="A17" s="11"/>
      <c r="B17" s="12"/>
      <c r="C17" s="57"/>
      <c r="E17" s="117"/>
      <c r="G17" s="107"/>
      <c r="I17" s="31"/>
      <c r="J17" s="27"/>
      <c r="M17" s="35"/>
      <c r="N17" s="35"/>
      <c r="O17" s="35"/>
      <c r="Q17" s="100"/>
    </row>
    <row r="18" spans="1:17" s="10" customFormat="1" ht="15.75">
      <c r="A18" s="58" t="s">
        <v>80</v>
      </c>
      <c r="B18" s="59" t="s">
        <v>79</v>
      </c>
      <c r="C18" s="60"/>
      <c r="D18" s="60"/>
      <c r="E18" s="118"/>
      <c r="F18" s="60"/>
      <c r="G18" s="108"/>
      <c r="H18" s="88"/>
      <c r="I18" s="31"/>
      <c r="J18" s="27"/>
      <c r="K18" s="126"/>
      <c r="M18" s="35"/>
      <c r="N18" s="35"/>
      <c r="O18" s="35"/>
      <c r="Q18" s="92"/>
    </row>
    <row r="19" spans="1:17" ht="15.75">
      <c r="A19" s="58" t="s">
        <v>84</v>
      </c>
      <c r="B19" s="59" t="s">
        <v>69</v>
      </c>
      <c r="C19" s="60"/>
      <c r="D19" s="60"/>
      <c r="E19" s="118"/>
      <c r="F19" s="60"/>
      <c r="G19" s="108"/>
      <c r="H19" s="88"/>
      <c r="K19" s="123"/>
      <c r="Q19" s="92"/>
    </row>
    <row r="20" spans="1:17" ht="15.75">
      <c r="A20" s="58" t="s">
        <v>95</v>
      </c>
      <c r="B20" s="59" t="s">
        <v>70</v>
      </c>
      <c r="C20" s="60"/>
      <c r="D20" s="60"/>
      <c r="E20" s="118"/>
      <c r="F20" s="60"/>
      <c r="G20" s="108"/>
      <c r="H20" s="88"/>
      <c r="K20" s="123"/>
      <c r="Q20" s="92"/>
    </row>
    <row r="21" spans="1:17" s="128" customFormat="1" ht="31.5">
      <c r="A21" s="58" t="s">
        <v>96</v>
      </c>
      <c r="B21" s="59" t="s">
        <v>92</v>
      </c>
      <c r="C21" s="60"/>
      <c r="D21" s="60"/>
      <c r="E21" s="118"/>
      <c r="F21" s="60"/>
      <c r="G21" s="108"/>
      <c r="H21" s="88"/>
      <c r="Q21" s="92"/>
    </row>
    <row r="22" spans="1:17" ht="15.75">
      <c r="A22" s="58"/>
      <c r="B22" s="59"/>
      <c r="C22" s="60"/>
      <c r="D22" s="60"/>
      <c r="E22" s="118"/>
      <c r="F22" s="60"/>
      <c r="G22" s="108"/>
      <c r="K22" s="123"/>
      <c r="Q22" s="92"/>
    </row>
    <row r="23" spans="1:17" ht="16.5" thickBot="1">
      <c r="A23" s="58"/>
      <c r="B23" s="61" t="s">
        <v>109</v>
      </c>
      <c r="C23" s="62"/>
      <c r="D23" s="62"/>
      <c r="E23" s="119"/>
      <c r="F23" s="62"/>
      <c r="G23" s="109"/>
      <c r="H23" s="88"/>
      <c r="K23" s="124"/>
      <c r="Q23" s="93"/>
    </row>
    <row r="41" ht="15.75">
      <c r="B41" s="87"/>
    </row>
    <row r="42" ht="15.75">
      <c r="B42" s="87"/>
    </row>
    <row r="47" spans="1:17" s="10" customFormat="1" ht="15.75">
      <c r="A47" s="50"/>
      <c r="B47" s="65"/>
      <c r="C47" s="64"/>
      <c r="D47" s="64"/>
      <c r="E47" s="120"/>
      <c r="F47" s="64"/>
      <c r="G47" s="110"/>
      <c r="H47" s="53"/>
      <c r="I47" s="31"/>
      <c r="J47" s="27"/>
      <c r="M47" s="35"/>
      <c r="N47" s="35"/>
      <c r="O47" s="35"/>
      <c r="Q47" s="94"/>
    </row>
    <row r="48" spans="1:17" ht="15.75">
      <c r="A48" s="16" t="s">
        <v>71</v>
      </c>
      <c r="B48" s="12" t="s">
        <v>68</v>
      </c>
      <c r="C48" s="57"/>
      <c r="D48" s="10"/>
      <c r="E48" s="117"/>
      <c r="F48" s="10"/>
      <c r="G48" s="107"/>
      <c r="H48" s="10"/>
      <c r="Q48" s="100"/>
    </row>
    <row r="49" spans="1:17" s="10" customFormat="1" ht="15.75">
      <c r="A49" s="50"/>
      <c r="B49" s="67"/>
      <c r="C49" s="68"/>
      <c r="D49" s="68"/>
      <c r="E49" s="121"/>
      <c r="F49" s="68"/>
      <c r="G49" s="111"/>
      <c r="H49" s="53"/>
      <c r="I49" s="31"/>
      <c r="J49" s="27"/>
      <c r="M49" s="35"/>
      <c r="N49" s="35"/>
      <c r="O49" s="35"/>
      <c r="Q49" s="95"/>
    </row>
    <row r="50" spans="1:17" s="10" customFormat="1" ht="16.5" customHeight="1">
      <c r="A50" s="16" t="s">
        <v>80</v>
      </c>
      <c r="B50" s="12" t="s">
        <v>79</v>
      </c>
      <c r="C50" s="57"/>
      <c r="E50" s="117"/>
      <c r="G50" s="107"/>
      <c r="I50" s="31"/>
      <c r="J50" s="27"/>
      <c r="M50" s="35"/>
      <c r="N50" s="35"/>
      <c r="O50" s="35"/>
      <c r="Q50" s="100"/>
    </row>
    <row r="51" spans="1:17" s="10" customFormat="1" ht="15.75">
      <c r="A51" s="11"/>
      <c r="B51" s="12"/>
      <c r="C51" s="57"/>
      <c r="E51" s="117"/>
      <c r="G51" s="107"/>
      <c r="I51" s="31"/>
      <c r="J51" s="27"/>
      <c r="M51" s="35"/>
      <c r="N51" s="35"/>
      <c r="O51" s="35"/>
      <c r="Q51" s="100"/>
    </row>
    <row r="52" spans="1:17" s="22" customFormat="1" ht="39">
      <c r="A52" s="17" t="s">
        <v>81</v>
      </c>
      <c r="B52" s="18" t="s">
        <v>127</v>
      </c>
      <c r="C52" s="57"/>
      <c r="D52" s="10"/>
      <c r="E52" s="117"/>
      <c r="F52" s="10"/>
      <c r="G52" s="107"/>
      <c r="H52" s="10"/>
      <c r="I52" s="32"/>
      <c r="J52" s="28"/>
      <c r="M52" s="36"/>
      <c r="N52" s="36"/>
      <c r="O52" s="36"/>
      <c r="Q52" s="100"/>
    </row>
    <row r="53" spans="1:17" s="10" customFormat="1" ht="15.75">
      <c r="A53" s="11"/>
      <c r="B53" s="63" t="s">
        <v>74</v>
      </c>
      <c r="C53" s="64">
        <v>59</v>
      </c>
      <c r="D53" s="64"/>
      <c r="E53" s="94"/>
      <c r="F53" s="89"/>
      <c r="G53" s="110"/>
      <c r="H53" s="89"/>
      <c r="I53" s="31"/>
      <c r="J53" s="27"/>
      <c r="M53" s="35"/>
      <c r="N53" s="35"/>
      <c r="O53" s="35"/>
      <c r="Q53" s="94"/>
    </row>
    <row r="54" spans="1:17" s="10" customFormat="1" ht="15.75">
      <c r="A54" s="11"/>
      <c r="B54" s="19"/>
      <c r="C54" s="57"/>
      <c r="E54" s="120"/>
      <c r="G54" s="107"/>
      <c r="I54" s="31"/>
      <c r="J54" s="27"/>
      <c r="M54" s="35"/>
      <c r="N54" s="35"/>
      <c r="O54" s="35"/>
      <c r="Q54" s="100"/>
    </row>
    <row r="55" spans="1:17" s="23" customFormat="1" ht="51">
      <c r="A55" s="17" t="s">
        <v>83</v>
      </c>
      <c r="B55" s="63" t="s">
        <v>128</v>
      </c>
      <c r="C55" s="57"/>
      <c r="D55" s="10"/>
      <c r="E55" s="117"/>
      <c r="F55" s="10"/>
      <c r="G55" s="107"/>
      <c r="H55" s="10"/>
      <c r="I55" s="33"/>
      <c r="J55" s="29"/>
      <c r="M55" s="37"/>
      <c r="N55" s="37"/>
      <c r="O55" s="37"/>
      <c r="Q55" s="100"/>
    </row>
    <row r="56" spans="1:17" s="10" customFormat="1" ht="15.75">
      <c r="A56" s="11"/>
      <c r="B56" s="63" t="s">
        <v>75</v>
      </c>
      <c r="C56" s="64">
        <v>2</v>
      </c>
      <c r="D56" s="64"/>
      <c r="E56" s="120"/>
      <c r="F56" s="89"/>
      <c r="G56" s="110"/>
      <c r="H56" s="89"/>
      <c r="I56" s="31"/>
      <c r="J56" s="27"/>
      <c r="M56" s="35"/>
      <c r="N56" s="35"/>
      <c r="O56" s="35"/>
      <c r="Q56" s="94"/>
    </row>
    <row r="57" spans="1:17" s="10" customFormat="1" ht="15.75">
      <c r="A57" s="11"/>
      <c r="B57" s="63"/>
      <c r="C57" s="64"/>
      <c r="D57" s="64"/>
      <c r="E57" s="120"/>
      <c r="F57" s="64"/>
      <c r="G57" s="110"/>
      <c r="H57" s="64"/>
      <c r="I57" s="31"/>
      <c r="J57" s="27"/>
      <c r="M57" s="35"/>
      <c r="N57" s="35"/>
      <c r="O57" s="35"/>
      <c r="Q57" s="94"/>
    </row>
    <row r="58" spans="1:17" s="23" customFormat="1" ht="45.75" customHeight="1">
      <c r="A58" s="17" t="s">
        <v>116</v>
      </c>
      <c r="B58" s="63" t="s">
        <v>166</v>
      </c>
      <c r="C58" s="64"/>
      <c r="D58" s="64"/>
      <c r="E58" s="120"/>
      <c r="F58" s="64"/>
      <c r="G58" s="110"/>
      <c r="H58" s="10"/>
      <c r="I58" s="33"/>
      <c r="J58" s="29"/>
      <c r="M58" s="37"/>
      <c r="N58" s="37"/>
      <c r="O58" s="37"/>
      <c r="Q58" s="94"/>
    </row>
    <row r="59" spans="1:17" s="10" customFormat="1" ht="15.75">
      <c r="A59" s="11"/>
      <c r="B59" s="63" t="s">
        <v>75</v>
      </c>
      <c r="C59" s="64">
        <v>3</v>
      </c>
      <c r="D59" s="64"/>
      <c r="E59" s="120"/>
      <c r="F59" s="89"/>
      <c r="G59" s="110"/>
      <c r="H59" s="89"/>
      <c r="I59" s="31"/>
      <c r="J59" s="27"/>
      <c r="M59" s="35"/>
      <c r="N59" s="35"/>
      <c r="O59" s="35"/>
      <c r="Q59" s="94"/>
    </row>
    <row r="60" spans="1:17" s="10" customFormat="1" ht="15.75">
      <c r="A60" s="11"/>
      <c r="B60" s="63"/>
      <c r="C60" s="64"/>
      <c r="D60" s="64"/>
      <c r="E60" s="120"/>
      <c r="F60" s="64"/>
      <c r="G60" s="110"/>
      <c r="H60" s="64"/>
      <c r="I60" s="31"/>
      <c r="J60" s="27"/>
      <c r="M60" s="35"/>
      <c r="N60" s="35"/>
      <c r="O60" s="35"/>
      <c r="Q60" s="94"/>
    </row>
    <row r="61" spans="1:17" s="10" customFormat="1" ht="15.75">
      <c r="A61" s="16"/>
      <c r="B61" s="70" t="s">
        <v>97</v>
      </c>
      <c r="C61" s="60"/>
      <c r="D61" s="60"/>
      <c r="E61" s="118"/>
      <c r="F61" s="60"/>
      <c r="G61" s="108"/>
      <c r="H61" s="60"/>
      <c r="I61" s="125"/>
      <c r="J61" s="27"/>
      <c r="M61" s="35"/>
      <c r="N61" s="35"/>
      <c r="O61" s="35"/>
      <c r="Q61" s="92"/>
    </row>
    <row r="62" spans="1:17" s="10" customFormat="1" ht="15.75">
      <c r="A62" s="16"/>
      <c r="B62" s="70"/>
      <c r="C62" s="60"/>
      <c r="D62" s="60"/>
      <c r="E62" s="118"/>
      <c r="F62" s="60"/>
      <c r="G62" s="108"/>
      <c r="H62" s="60"/>
      <c r="I62" s="31"/>
      <c r="J62" s="27"/>
      <c r="M62" s="35"/>
      <c r="N62" s="35"/>
      <c r="O62" s="35"/>
      <c r="Q62" s="92"/>
    </row>
    <row r="63" spans="1:17" s="10" customFormat="1" ht="15.75">
      <c r="A63" s="16" t="s">
        <v>84</v>
      </c>
      <c r="B63" s="12" t="s">
        <v>69</v>
      </c>
      <c r="C63" s="57"/>
      <c r="E63" s="117"/>
      <c r="G63" s="107"/>
      <c r="I63" s="31"/>
      <c r="J63" s="27"/>
      <c r="M63" s="35"/>
      <c r="N63" s="35"/>
      <c r="O63" s="35"/>
      <c r="Q63" s="100"/>
    </row>
    <row r="64" spans="1:17" s="10" customFormat="1" ht="15.75">
      <c r="A64" s="16"/>
      <c r="B64" s="12"/>
      <c r="C64" s="57"/>
      <c r="E64" s="117"/>
      <c r="G64" s="107"/>
      <c r="I64" s="31"/>
      <c r="J64" s="27"/>
      <c r="M64" s="35"/>
      <c r="N64" s="35"/>
      <c r="O64" s="35"/>
      <c r="Q64" s="100"/>
    </row>
    <row r="65" spans="1:17" s="74" customFormat="1" ht="25.5">
      <c r="A65" s="17" t="s">
        <v>85</v>
      </c>
      <c r="B65" s="63" t="s">
        <v>77</v>
      </c>
      <c r="C65" s="64"/>
      <c r="D65" s="64"/>
      <c r="E65" s="120"/>
      <c r="F65" s="64"/>
      <c r="G65" s="110"/>
      <c r="H65" s="71"/>
      <c r="I65" s="72"/>
      <c r="J65" s="73"/>
      <c r="M65" s="75"/>
      <c r="N65" s="75"/>
      <c r="O65" s="75"/>
      <c r="Q65" s="94"/>
    </row>
    <row r="66" spans="2:8" ht="15.75">
      <c r="B66" s="63" t="s">
        <v>72</v>
      </c>
      <c r="C66" s="64">
        <v>59.3</v>
      </c>
      <c r="E66" s="94"/>
      <c r="F66" s="89"/>
      <c r="H66" s="89"/>
    </row>
    <row r="67" spans="1:17" s="150" customFormat="1" ht="15.75">
      <c r="A67" s="146"/>
      <c r="B67" s="147"/>
      <c r="C67" s="130"/>
      <c r="D67" s="130"/>
      <c r="E67" s="161"/>
      <c r="F67" s="130"/>
      <c r="G67" s="145"/>
      <c r="H67" s="151"/>
      <c r="Q67" s="101"/>
    </row>
    <row r="68" spans="1:8" ht="44.25" customHeight="1">
      <c r="A68" s="50" t="s">
        <v>22</v>
      </c>
      <c r="B68" s="63" t="s">
        <v>162</v>
      </c>
      <c r="H68" s="71"/>
    </row>
    <row r="69" spans="2:8" ht="15.75">
      <c r="B69" s="63" t="s">
        <v>74</v>
      </c>
      <c r="C69" s="64">
        <v>2</v>
      </c>
      <c r="F69" s="89"/>
      <c r="H69" s="89"/>
    </row>
    <row r="70" spans="2:8" ht="15.75">
      <c r="B70" s="63"/>
      <c r="H70" s="71"/>
    </row>
    <row r="71" spans="1:8" ht="33" customHeight="1">
      <c r="A71" s="50" t="s">
        <v>18</v>
      </c>
      <c r="B71" s="63" t="s">
        <v>19</v>
      </c>
      <c r="H71" s="71"/>
    </row>
    <row r="72" spans="2:8" ht="15.75">
      <c r="B72" s="63" t="s">
        <v>78</v>
      </c>
      <c r="C72" s="64">
        <v>24</v>
      </c>
      <c r="F72" s="89"/>
      <c r="H72" s="89"/>
    </row>
    <row r="73" spans="2:8" ht="15.75">
      <c r="B73" s="63"/>
      <c r="F73" s="89"/>
      <c r="H73" s="89"/>
    </row>
    <row r="74" spans="1:8" ht="45.75" customHeight="1">
      <c r="A74" s="50" t="s">
        <v>87</v>
      </c>
      <c r="B74" s="63" t="s">
        <v>111</v>
      </c>
      <c r="H74" s="71"/>
    </row>
    <row r="75" spans="2:10" ht="15.75">
      <c r="B75" s="63" t="s">
        <v>72</v>
      </c>
      <c r="C75" s="64">
        <v>7</v>
      </c>
      <c r="F75" s="89"/>
      <c r="H75" s="89"/>
      <c r="J75" s="54"/>
    </row>
    <row r="76" spans="1:17" s="150" customFormat="1" ht="15.75">
      <c r="A76" s="146"/>
      <c r="B76" s="147"/>
      <c r="C76" s="130"/>
      <c r="D76" s="130"/>
      <c r="E76" s="148"/>
      <c r="F76" s="130"/>
      <c r="G76" s="145"/>
      <c r="H76" s="130"/>
      <c r="Q76" s="101"/>
    </row>
    <row r="77" spans="1:8" ht="25.5">
      <c r="A77" s="50" t="s">
        <v>88</v>
      </c>
      <c r="B77" s="63" t="s">
        <v>6</v>
      </c>
      <c r="H77" s="71"/>
    </row>
    <row r="78" spans="2:8" ht="15.75">
      <c r="B78" s="63"/>
      <c r="H78" s="71"/>
    </row>
    <row r="79" spans="2:8" ht="15.75">
      <c r="B79" s="63" t="s">
        <v>145</v>
      </c>
      <c r="H79" s="71"/>
    </row>
    <row r="80" spans="2:8" ht="15.75">
      <c r="B80" s="63" t="s">
        <v>72</v>
      </c>
      <c r="C80" s="64">
        <v>168.32</v>
      </c>
      <c r="E80" s="94"/>
      <c r="F80" s="89"/>
      <c r="H80" s="89"/>
    </row>
    <row r="81" spans="1:17" s="150" customFormat="1" ht="15.75">
      <c r="A81" s="146"/>
      <c r="B81" s="147"/>
      <c r="C81" s="130"/>
      <c r="D81" s="130"/>
      <c r="E81" s="161"/>
      <c r="F81" s="130"/>
      <c r="G81" s="145"/>
      <c r="H81" s="130"/>
      <c r="Q81" s="101"/>
    </row>
    <row r="82" spans="2:8" ht="15.75">
      <c r="B82" s="63" t="s">
        <v>146</v>
      </c>
      <c r="H82" s="71"/>
    </row>
    <row r="83" spans="2:8" ht="15.75">
      <c r="B83" s="63" t="s">
        <v>72</v>
      </c>
      <c r="C83" s="64">
        <v>67.08</v>
      </c>
      <c r="F83" s="89"/>
      <c r="H83" s="89"/>
    </row>
    <row r="84" spans="1:17" s="150" customFormat="1" ht="15.75">
      <c r="A84" s="146"/>
      <c r="B84" s="147"/>
      <c r="C84" s="130"/>
      <c r="D84" s="130"/>
      <c r="E84" s="148"/>
      <c r="F84" s="130"/>
      <c r="G84" s="145"/>
      <c r="H84" s="151"/>
      <c r="Q84" s="101"/>
    </row>
    <row r="85" spans="1:8" ht="25.5">
      <c r="A85" s="50" t="s">
        <v>89</v>
      </c>
      <c r="B85" s="63" t="s">
        <v>5</v>
      </c>
      <c r="H85" s="71"/>
    </row>
    <row r="86" spans="2:8" ht="15.75">
      <c r="B86" s="63"/>
      <c r="H86" s="71"/>
    </row>
    <row r="87" spans="2:8" ht="15.75">
      <c r="B87" s="63" t="s">
        <v>145</v>
      </c>
      <c r="H87" s="71"/>
    </row>
    <row r="88" spans="2:8" ht="15.75">
      <c r="B88" s="63" t="s">
        <v>72</v>
      </c>
      <c r="C88" s="64">
        <f>10*0.8</f>
        <v>8</v>
      </c>
      <c r="E88" s="64"/>
      <c r="F88" s="89"/>
      <c r="H88" s="89"/>
    </row>
    <row r="89" spans="2:10" ht="15.75">
      <c r="B89" s="63"/>
      <c r="C89" s="66"/>
      <c r="H89" s="64"/>
      <c r="J89" s="54"/>
    </row>
    <row r="90" spans="2:8" ht="15.75">
      <c r="B90" s="63" t="s">
        <v>146</v>
      </c>
      <c r="C90" s="66"/>
      <c r="H90" s="71"/>
    </row>
    <row r="91" spans="2:8" ht="15.75">
      <c r="B91" s="63" t="s">
        <v>72</v>
      </c>
      <c r="C91" s="64">
        <f>10*0.2</f>
        <v>2</v>
      </c>
      <c r="E91" s="94"/>
      <c r="F91" s="89"/>
      <c r="H91" s="89"/>
    </row>
    <row r="92" spans="2:8" ht="15.75">
      <c r="B92" s="63"/>
      <c r="H92" s="71"/>
    </row>
    <row r="93" spans="1:17" s="74" customFormat="1" ht="38.25">
      <c r="A93" s="50" t="s">
        <v>99</v>
      </c>
      <c r="B93" s="63" t="s">
        <v>90</v>
      </c>
      <c r="C93" s="64"/>
      <c r="D93" s="64"/>
      <c r="E93" s="120"/>
      <c r="F93" s="64"/>
      <c r="G93" s="110"/>
      <c r="H93" s="71"/>
      <c r="I93" s="72"/>
      <c r="J93" s="73"/>
      <c r="M93" s="75"/>
      <c r="N93" s="75"/>
      <c r="O93" s="75"/>
      <c r="Q93" s="94"/>
    </row>
    <row r="94" spans="2:8" ht="15.75">
      <c r="B94" s="63" t="s">
        <v>78</v>
      </c>
      <c r="C94" s="64">
        <v>140.2</v>
      </c>
      <c r="H94" s="64"/>
    </row>
    <row r="95" spans="1:17" s="150" customFormat="1" ht="15.75">
      <c r="A95" s="146"/>
      <c r="B95" s="147"/>
      <c r="C95" s="130"/>
      <c r="D95" s="130"/>
      <c r="E95" s="148"/>
      <c r="F95" s="130"/>
      <c r="G95" s="145"/>
      <c r="H95" s="151"/>
      <c r="Q95" s="101"/>
    </row>
    <row r="96" spans="1:17" s="74" customFormat="1" ht="92.25" customHeight="1">
      <c r="A96" s="50" t="s">
        <v>100</v>
      </c>
      <c r="B96" s="63" t="s">
        <v>147</v>
      </c>
      <c r="C96" s="64"/>
      <c r="D96" s="64"/>
      <c r="E96" s="120"/>
      <c r="F96" s="64"/>
      <c r="G96" s="110"/>
      <c r="H96" s="71"/>
      <c r="I96" s="72"/>
      <c r="J96" s="73"/>
      <c r="M96" s="75"/>
      <c r="N96" s="75"/>
      <c r="O96" s="75"/>
      <c r="Q96" s="94"/>
    </row>
    <row r="97" spans="2:8" ht="15.75">
      <c r="B97" s="63" t="s">
        <v>72</v>
      </c>
      <c r="C97" s="64">
        <v>18.4</v>
      </c>
      <c r="H97" s="64"/>
    </row>
    <row r="98" spans="1:17" s="150" customFormat="1" ht="15.75">
      <c r="A98" s="146"/>
      <c r="B98" s="147"/>
      <c r="C98" s="130"/>
      <c r="D98" s="130"/>
      <c r="E98" s="148"/>
      <c r="F98" s="130"/>
      <c r="G98" s="145"/>
      <c r="H98" s="151"/>
      <c r="Q98" s="101"/>
    </row>
    <row r="99" spans="1:17" s="74" customFormat="1" ht="94.5" customHeight="1">
      <c r="A99" s="50" t="s">
        <v>101</v>
      </c>
      <c r="B99" s="63" t="s">
        <v>139</v>
      </c>
      <c r="C99" s="64"/>
      <c r="D99" s="64"/>
      <c r="E99" s="120"/>
      <c r="F99" s="64"/>
      <c r="G99" s="110"/>
      <c r="H99" s="71"/>
      <c r="I99" s="72"/>
      <c r="J99" s="73"/>
      <c r="M99" s="75"/>
      <c r="N99" s="75"/>
      <c r="O99" s="75"/>
      <c r="Q99" s="94"/>
    </row>
    <row r="100" spans="2:8" ht="15.75">
      <c r="B100" s="63" t="s">
        <v>72</v>
      </c>
      <c r="C100" s="64">
        <v>59</v>
      </c>
      <c r="H100" s="64"/>
    </row>
    <row r="101" spans="1:17" s="150" customFormat="1" ht="15.75">
      <c r="A101" s="146"/>
      <c r="B101" s="147"/>
      <c r="C101" s="130"/>
      <c r="D101" s="130"/>
      <c r="E101" s="148"/>
      <c r="F101" s="130"/>
      <c r="G101" s="110"/>
      <c r="H101" s="151"/>
      <c r="Q101" s="101"/>
    </row>
    <row r="102" spans="1:17" ht="78.75" customHeight="1">
      <c r="A102" s="82" t="s">
        <v>102</v>
      </c>
      <c r="B102" s="83" t="s">
        <v>27</v>
      </c>
      <c r="C102" s="84"/>
      <c r="D102" s="84"/>
      <c r="H102" s="71"/>
      <c r="Q102" s="97"/>
    </row>
    <row r="103" spans="1:17" ht="15.75">
      <c r="A103" s="82"/>
      <c r="B103" s="83" t="s">
        <v>72</v>
      </c>
      <c r="C103" s="84">
        <v>227.65</v>
      </c>
      <c r="D103" s="84"/>
      <c r="H103" s="64"/>
      <c r="Q103" s="97"/>
    </row>
    <row r="104" spans="1:17" s="150" customFormat="1" ht="15.75">
      <c r="A104" s="152"/>
      <c r="B104" s="153"/>
      <c r="C104" s="154"/>
      <c r="D104" s="154"/>
      <c r="E104" s="148"/>
      <c r="F104" s="130"/>
      <c r="G104" s="145"/>
      <c r="H104" s="151"/>
      <c r="Q104" s="155"/>
    </row>
    <row r="105" spans="1:17" s="74" customFormat="1" ht="25.5">
      <c r="A105" s="82" t="s">
        <v>103</v>
      </c>
      <c r="B105" s="83" t="s">
        <v>115</v>
      </c>
      <c r="C105" s="84"/>
      <c r="D105" s="84"/>
      <c r="E105" s="120"/>
      <c r="F105" s="64"/>
      <c r="G105" s="110"/>
      <c r="H105" s="71"/>
      <c r="Q105" s="97"/>
    </row>
    <row r="106" spans="1:17" ht="15.75">
      <c r="A106" s="82"/>
      <c r="B106" s="83" t="s">
        <v>72</v>
      </c>
      <c r="C106" s="84">
        <v>113.55</v>
      </c>
      <c r="D106" s="84"/>
      <c r="H106" s="64"/>
      <c r="I106" s="53"/>
      <c r="J106" s="53"/>
      <c r="M106" s="53"/>
      <c r="N106" s="53"/>
      <c r="O106" s="53"/>
      <c r="Q106" s="97"/>
    </row>
    <row r="107" spans="1:17" s="150" customFormat="1" ht="15.75">
      <c r="A107" s="152"/>
      <c r="B107" s="153"/>
      <c r="C107" s="154"/>
      <c r="D107" s="154"/>
      <c r="E107" s="148"/>
      <c r="F107" s="130"/>
      <c r="G107" s="145"/>
      <c r="H107" s="151"/>
      <c r="Q107" s="155"/>
    </row>
    <row r="108" spans="1:8" ht="39.75" customHeight="1">
      <c r="A108" s="50" t="s">
        <v>130</v>
      </c>
      <c r="B108" s="77" t="s">
        <v>165</v>
      </c>
      <c r="C108" s="66"/>
      <c r="H108" s="71"/>
    </row>
    <row r="109" spans="2:8" ht="15.75">
      <c r="B109" s="63" t="s">
        <v>74</v>
      </c>
      <c r="C109" s="64">
        <f>C69</f>
        <v>2</v>
      </c>
      <c r="H109" s="64"/>
    </row>
    <row r="110" spans="2:8" ht="15.75">
      <c r="B110" s="63"/>
      <c r="H110" s="71"/>
    </row>
    <row r="111" spans="1:8" ht="51">
      <c r="A111" s="50" t="s">
        <v>117</v>
      </c>
      <c r="B111" s="63" t="s">
        <v>161</v>
      </c>
      <c r="H111" s="71"/>
    </row>
    <row r="112" spans="2:8" ht="15.75">
      <c r="B112" s="63" t="s">
        <v>72</v>
      </c>
      <c r="C112" s="64">
        <v>157.75</v>
      </c>
      <c r="H112" s="64"/>
    </row>
    <row r="113" spans="1:17" s="150" customFormat="1" ht="15.75">
      <c r="A113" s="146"/>
      <c r="B113" s="147"/>
      <c r="C113" s="130"/>
      <c r="D113" s="130"/>
      <c r="E113" s="148"/>
      <c r="F113" s="130"/>
      <c r="G113" s="145"/>
      <c r="H113" s="151"/>
      <c r="Q113" s="101"/>
    </row>
    <row r="114" spans="1:8" ht="51">
      <c r="A114" s="50" t="s">
        <v>118</v>
      </c>
      <c r="B114" s="63" t="s">
        <v>142</v>
      </c>
      <c r="H114" s="71"/>
    </row>
    <row r="115" spans="2:8" ht="15.75">
      <c r="B115" s="63" t="s">
        <v>78</v>
      </c>
      <c r="C115" s="64">
        <v>470.33</v>
      </c>
      <c r="H115" s="64"/>
    </row>
    <row r="116" spans="1:17" s="150" customFormat="1" ht="15.75">
      <c r="A116" s="146"/>
      <c r="B116" s="147"/>
      <c r="C116" s="130"/>
      <c r="D116" s="130"/>
      <c r="E116" s="148"/>
      <c r="F116" s="130"/>
      <c r="G116" s="145"/>
      <c r="H116" s="151"/>
      <c r="Q116" s="101"/>
    </row>
    <row r="117" spans="1:8" ht="15.75">
      <c r="A117" s="50" t="s">
        <v>124</v>
      </c>
      <c r="B117" s="63" t="s">
        <v>93</v>
      </c>
      <c r="H117" s="71"/>
    </row>
    <row r="118" spans="2:8" ht="15.75">
      <c r="B118" s="63" t="s">
        <v>94</v>
      </c>
      <c r="C118" s="64">
        <v>2</v>
      </c>
      <c r="H118" s="64"/>
    </row>
    <row r="119" spans="2:8" ht="15.75">
      <c r="B119" s="63"/>
      <c r="H119" s="71"/>
    </row>
    <row r="120" spans="1:17" s="74" customFormat="1" ht="57" customHeight="1">
      <c r="A120" s="50" t="s">
        <v>125</v>
      </c>
      <c r="B120" s="63" t="s">
        <v>164</v>
      </c>
      <c r="C120" s="64"/>
      <c r="D120" s="64"/>
      <c r="E120" s="120"/>
      <c r="F120" s="64"/>
      <c r="G120" s="110"/>
      <c r="H120" s="71"/>
      <c r="I120" s="72"/>
      <c r="J120" s="73"/>
      <c r="M120" s="75"/>
      <c r="N120" s="75"/>
      <c r="O120" s="75"/>
      <c r="Q120" s="94"/>
    </row>
    <row r="121" spans="2:8" ht="15.75">
      <c r="B121" s="63" t="s">
        <v>91</v>
      </c>
      <c r="H121" s="64"/>
    </row>
    <row r="122" spans="2:8" ht="15.75">
      <c r="B122" s="63"/>
      <c r="H122" s="71"/>
    </row>
    <row r="123" spans="1:17" s="10" customFormat="1" ht="15.75">
      <c r="A123" s="50"/>
      <c r="B123" s="70" t="s">
        <v>73</v>
      </c>
      <c r="C123" s="68"/>
      <c r="D123" s="68"/>
      <c r="E123" s="121"/>
      <c r="F123" s="68"/>
      <c r="G123" s="108"/>
      <c r="H123" s="60"/>
      <c r="I123" s="31"/>
      <c r="J123" s="27"/>
      <c r="M123" s="35"/>
      <c r="N123" s="35"/>
      <c r="O123" s="35"/>
      <c r="Q123" s="95"/>
    </row>
    <row r="124" spans="1:17" s="10" customFormat="1" ht="15.75">
      <c r="A124" s="50"/>
      <c r="B124" s="70"/>
      <c r="C124" s="68"/>
      <c r="D124" s="68"/>
      <c r="E124" s="121"/>
      <c r="F124" s="68"/>
      <c r="G124" s="108"/>
      <c r="H124" s="60"/>
      <c r="I124" s="31"/>
      <c r="J124" s="27"/>
      <c r="M124" s="35"/>
      <c r="N124" s="35"/>
      <c r="O124" s="35"/>
      <c r="Q124" s="95"/>
    </row>
    <row r="125" spans="1:17" ht="15.75">
      <c r="A125" s="16" t="s">
        <v>96</v>
      </c>
      <c r="B125" s="12" t="s">
        <v>70</v>
      </c>
      <c r="C125" s="57"/>
      <c r="D125" s="10"/>
      <c r="E125" s="117"/>
      <c r="F125" s="10"/>
      <c r="G125" s="107"/>
      <c r="H125" s="10"/>
      <c r="Q125" s="100"/>
    </row>
    <row r="126" spans="1:17" ht="15.75">
      <c r="A126" s="16"/>
      <c r="B126" s="12"/>
      <c r="C126" s="57"/>
      <c r="D126" s="10"/>
      <c r="E126" s="117"/>
      <c r="F126" s="10"/>
      <c r="G126" s="107"/>
      <c r="H126" s="10"/>
      <c r="Q126" s="100"/>
    </row>
    <row r="127" spans="1:8" ht="59.25" customHeight="1">
      <c r="A127" s="50" t="s">
        <v>106</v>
      </c>
      <c r="B127" s="78" t="s">
        <v>31</v>
      </c>
      <c r="H127" s="71"/>
    </row>
    <row r="128" spans="2:8" ht="15.75">
      <c r="B128" s="63" t="s">
        <v>74</v>
      </c>
      <c r="C128" s="64">
        <v>59</v>
      </c>
      <c r="H128" s="64"/>
    </row>
    <row r="129" spans="2:8" ht="15.75">
      <c r="B129" s="63"/>
      <c r="H129" s="64"/>
    </row>
    <row r="130" spans="1:8" ht="106.5" customHeight="1">
      <c r="A130" s="50" t="s">
        <v>29</v>
      </c>
      <c r="B130" s="13" t="s">
        <v>2</v>
      </c>
      <c r="H130" s="71"/>
    </row>
    <row r="131" spans="2:17" ht="15.75">
      <c r="B131" s="63" t="s">
        <v>75</v>
      </c>
      <c r="C131" s="64">
        <v>2</v>
      </c>
      <c r="H131" s="64"/>
      <c r="Q131" s="103"/>
    </row>
    <row r="132" spans="1:17" s="8" customFormat="1" ht="15.75">
      <c r="A132" s="9"/>
      <c r="B132" s="13"/>
      <c r="C132" s="79"/>
      <c r="D132" s="6"/>
      <c r="E132" s="120"/>
      <c r="F132" s="6"/>
      <c r="G132" s="113"/>
      <c r="H132" s="6"/>
      <c r="Q132" s="98"/>
    </row>
    <row r="133" spans="1:11" ht="105" customHeight="1">
      <c r="A133" s="50" t="s">
        <v>8</v>
      </c>
      <c r="B133" s="13" t="s">
        <v>1</v>
      </c>
      <c r="H133" s="71"/>
      <c r="K133" s="132"/>
    </row>
    <row r="134" spans="2:17" ht="15.75">
      <c r="B134" s="63" t="s">
        <v>75</v>
      </c>
      <c r="C134" s="64">
        <v>1</v>
      </c>
      <c r="H134" s="64"/>
      <c r="Q134" s="103"/>
    </row>
    <row r="135" spans="2:17" ht="15.75">
      <c r="B135" s="63"/>
      <c r="H135" s="64"/>
      <c r="Q135" s="103"/>
    </row>
    <row r="136" spans="1:8" ht="30.75" customHeight="1">
      <c r="A136" s="50" t="s">
        <v>10</v>
      </c>
      <c r="B136" s="63" t="s">
        <v>140</v>
      </c>
      <c r="H136" s="71"/>
    </row>
    <row r="137" spans="2:17" ht="15.75">
      <c r="B137" s="63" t="s">
        <v>75</v>
      </c>
      <c r="C137" s="64">
        <v>3</v>
      </c>
      <c r="H137" s="64"/>
      <c r="Q137" s="103"/>
    </row>
    <row r="138" spans="2:17" ht="15.75">
      <c r="B138" s="63"/>
      <c r="H138" s="71"/>
      <c r="Q138" s="101"/>
    </row>
    <row r="139" spans="1:8" ht="25.5">
      <c r="A139" s="50" t="s">
        <v>11</v>
      </c>
      <c r="B139" s="63" t="s">
        <v>126</v>
      </c>
      <c r="H139" s="71"/>
    </row>
    <row r="140" spans="2:8" ht="15.75">
      <c r="B140" s="63" t="s">
        <v>74</v>
      </c>
      <c r="C140" s="64">
        <v>59</v>
      </c>
      <c r="H140" s="64"/>
    </row>
    <row r="141" spans="2:8" ht="15.75">
      <c r="B141" s="63"/>
      <c r="H141" s="71"/>
    </row>
    <row r="142" spans="1:17" s="74" customFormat="1" ht="55.5" customHeight="1">
      <c r="A142" s="50" t="s">
        <v>12</v>
      </c>
      <c r="B142" s="63" t="s">
        <v>150</v>
      </c>
      <c r="C142" s="64"/>
      <c r="D142" s="64"/>
      <c r="E142" s="120"/>
      <c r="F142" s="64"/>
      <c r="G142" s="110"/>
      <c r="H142" s="71"/>
      <c r="I142" s="72"/>
      <c r="J142" s="73"/>
      <c r="M142" s="75"/>
      <c r="N142" s="75"/>
      <c r="O142" s="75"/>
      <c r="Q142" s="94"/>
    </row>
    <row r="143" spans="2:11" ht="15.75">
      <c r="B143" s="63" t="s">
        <v>91</v>
      </c>
      <c r="H143" s="64"/>
      <c r="J143" s="110"/>
      <c r="K143" s="110"/>
    </row>
    <row r="144" spans="2:8" ht="15.75">
      <c r="B144" s="63"/>
      <c r="H144" s="71"/>
    </row>
    <row r="145" spans="2:17" ht="15.75">
      <c r="B145" s="59" t="s">
        <v>76</v>
      </c>
      <c r="C145" s="68"/>
      <c r="D145" s="68"/>
      <c r="E145" s="121"/>
      <c r="F145" s="68"/>
      <c r="G145" s="108"/>
      <c r="Q145" s="95"/>
    </row>
    <row r="146" spans="2:17" ht="15.75">
      <c r="B146" s="59"/>
      <c r="C146" s="68"/>
      <c r="D146" s="68"/>
      <c r="E146" s="121"/>
      <c r="F146" s="68"/>
      <c r="G146" s="108"/>
      <c r="Q146" s="95"/>
    </row>
    <row r="147" spans="1:17" ht="15.75">
      <c r="A147" s="16" t="s">
        <v>7</v>
      </c>
      <c r="B147" s="12" t="s">
        <v>92</v>
      </c>
      <c r="C147" s="57"/>
      <c r="D147" s="10"/>
      <c r="E147" s="117"/>
      <c r="F147" s="10"/>
      <c r="G147" s="107"/>
      <c r="H147" s="64"/>
      <c r="Q147" s="100"/>
    </row>
    <row r="148" ht="15.75">
      <c r="H148" s="71"/>
    </row>
    <row r="149" spans="1:8" ht="54.75" customHeight="1">
      <c r="A149" s="50" t="s">
        <v>120</v>
      </c>
      <c r="B149" s="65" t="s">
        <v>132</v>
      </c>
      <c r="H149" s="71"/>
    </row>
    <row r="150" spans="2:8" ht="15.75">
      <c r="B150" s="63" t="s">
        <v>75</v>
      </c>
      <c r="C150" s="64">
        <v>5</v>
      </c>
      <c r="H150" s="64"/>
    </row>
    <row r="151" spans="1:17" s="150" customFormat="1" ht="15.75">
      <c r="A151" s="146"/>
      <c r="B151" s="160"/>
      <c r="C151" s="130"/>
      <c r="D151" s="130"/>
      <c r="E151" s="148"/>
      <c r="F151" s="130"/>
      <c r="G151" s="145"/>
      <c r="H151" s="151"/>
      <c r="Q151" s="101"/>
    </row>
    <row r="152" spans="1:17" ht="15.75">
      <c r="A152" s="58"/>
      <c r="B152" s="12" t="s">
        <v>98</v>
      </c>
      <c r="C152" s="68"/>
      <c r="D152" s="68"/>
      <c r="E152" s="121"/>
      <c r="F152" s="68"/>
      <c r="G152" s="108"/>
      <c r="Q152" s="95"/>
    </row>
    <row r="153" ht="15.75">
      <c r="H153" s="71"/>
    </row>
    <row r="154" ht="15.75">
      <c r="H154" s="71"/>
    </row>
  </sheetData>
  <sheetProtection/>
  <printOptions/>
  <pageMargins left="0.7480314960629921" right="0.5905511811023623" top="0.7874015748031497" bottom="0.5905511811023623" header="0.3937007874015748" footer="0.3937007874015748"/>
  <pageSetup firstPageNumber="51" useFirstPageNumber="1" horizontalDpi="600" verticalDpi="600" orientation="portrait" paperSize="9" scale="94" r:id="rId1"/>
  <headerFooter alignWithMargins="0">
    <oddHeader>&amp;R&amp;"Arial,Navadno"&amp;9KANAL S8
</oddHeader>
    <oddFooter>&amp;C&amp;"Arial,Navadno"&amp;10&amp;P</oddFooter>
  </headerFooter>
  <rowBreaks count="4" manualBreakCount="4">
    <brk id="47" max="6" man="1"/>
    <brk id="84" max="6" man="1"/>
    <brk id="113" max="6" man="1"/>
    <brk id="131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Q127"/>
  <sheetViews>
    <sheetView zoomScalePageLayoutView="0" workbookViewId="0" topLeftCell="A1">
      <selection activeCell="C6" sqref="C6"/>
    </sheetView>
  </sheetViews>
  <sheetFormatPr defaultColWidth="8.69921875" defaultRowHeight="15.75"/>
  <cols>
    <col min="1" max="1" width="6" style="50" customWidth="1"/>
    <col min="2" max="2" width="31.59765625" style="65" customWidth="1"/>
    <col min="3" max="3" width="7.3984375" style="64" customWidth="1"/>
    <col min="4" max="4" width="1.203125" style="64" customWidth="1"/>
    <col min="5" max="5" width="9.3984375" style="120" customWidth="1"/>
    <col min="6" max="6" width="3.09765625" style="64" customWidth="1"/>
    <col min="7" max="7" width="14" style="110" customWidth="1"/>
    <col min="8" max="8" width="3.69921875" style="53" customWidth="1"/>
    <col min="9" max="9" width="14.796875" style="54" customWidth="1"/>
    <col min="10" max="10" width="8.69921875" style="55" customWidth="1"/>
    <col min="11" max="11" width="17.69921875" style="53" customWidth="1"/>
    <col min="12" max="12" width="15.59765625" style="53" customWidth="1"/>
    <col min="13" max="15" width="8.69921875" style="56" customWidth="1"/>
    <col min="16" max="16" width="8.69921875" style="53" customWidth="1"/>
    <col min="17" max="17" width="11.19921875" style="94" customWidth="1"/>
    <col min="18" max="16384" width="8.69921875" style="53" customWidth="1"/>
  </cols>
  <sheetData>
    <row r="1" spans="1:17" s="86" customFormat="1" ht="15.75" customHeight="1">
      <c r="A1" s="41"/>
      <c r="B1" s="42" t="s">
        <v>63</v>
      </c>
      <c r="C1" s="2" t="s">
        <v>47</v>
      </c>
      <c r="D1" s="40"/>
      <c r="E1" s="40"/>
      <c r="F1" s="3"/>
      <c r="G1" s="104"/>
      <c r="H1" s="85"/>
      <c r="Q1" s="99"/>
    </row>
    <row r="2" spans="1:17" s="86" customFormat="1" ht="15.75" customHeight="1">
      <c r="A2" s="41"/>
      <c r="B2" s="42"/>
      <c r="C2" s="2" t="s">
        <v>48</v>
      </c>
      <c r="D2" s="40"/>
      <c r="E2" s="40"/>
      <c r="F2" s="3"/>
      <c r="G2" s="104"/>
      <c r="H2" s="85"/>
      <c r="Q2" s="99"/>
    </row>
    <row r="3" spans="1:17" s="86" customFormat="1" ht="15.75" customHeight="1">
      <c r="A3" s="41"/>
      <c r="B3" s="42" t="s">
        <v>35</v>
      </c>
      <c r="C3" s="47" t="s">
        <v>143</v>
      </c>
      <c r="D3" s="40"/>
      <c r="E3" s="114"/>
      <c r="F3" s="3"/>
      <c r="G3" s="104"/>
      <c r="H3" s="85"/>
      <c r="Q3" s="99"/>
    </row>
    <row r="4" spans="1:17" s="86" customFormat="1" ht="15.75" customHeight="1">
      <c r="A4" s="41"/>
      <c r="B4" s="42" t="s">
        <v>64</v>
      </c>
      <c r="C4" s="47" t="s">
        <v>50</v>
      </c>
      <c r="D4" s="48"/>
      <c r="E4" s="115"/>
      <c r="F4" s="48"/>
      <c r="G4" s="104"/>
      <c r="H4" s="85"/>
      <c r="Q4" s="99"/>
    </row>
    <row r="5" spans="1:17" s="86" customFormat="1" ht="15.75">
      <c r="A5" s="41"/>
      <c r="B5" s="42" t="s">
        <v>65</v>
      </c>
      <c r="C5" s="2" t="s">
        <v>191</v>
      </c>
      <c r="D5" s="40"/>
      <c r="E5" s="114"/>
      <c r="F5" s="3"/>
      <c r="G5" s="105"/>
      <c r="Q5" s="90"/>
    </row>
    <row r="6" spans="1:17" s="86" customFormat="1" ht="15.75">
      <c r="A6" s="41"/>
      <c r="B6" s="42"/>
      <c r="C6" s="49"/>
      <c r="D6" s="48"/>
      <c r="E6" s="115"/>
      <c r="F6" s="48"/>
      <c r="G6" s="105"/>
      <c r="Q6" s="99"/>
    </row>
    <row r="7" spans="1:17" s="45" customFormat="1" ht="15.75">
      <c r="A7" s="41"/>
      <c r="B7" s="42"/>
      <c r="C7" s="49"/>
      <c r="D7" s="48"/>
      <c r="E7" s="115"/>
      <c r="F7" s="48"/>
      <c r="G7" s="105"/>
      <c r="I7" s="43"/>
      <c r="J7" s="44"/>
      <c r="M7" s="46"/>
      <c r="N7" s="46"/>
      <c r="O7" s="46"/>
      <c r="Q7" s="90"/>
    </row>
    <row r="8" spans="1:17" s="45" customFormat="1" ht="15.75">
      <c r="A8" s="41"/>
      <c r="B8" s="42"/>
      <c r="C8" s="49"/>
      <c r="D8" s="48"/>
      <c r="E8" s="115"/>
      <c r="F8" s="48"/>
      <c r="G8" s="105"/>
      <c r="I8" s="43"/>
      <c r="J8" s="44"/>
      <c r="M8" s="46"/>
      <c r="N8" s="46"/>
      <c r="O8" s="46"/>
      <c r="Q8" s="90"/>
    </row>
    <row r="11" spans="1:17" ht="18">
      <c r="A11" s="50" t="s">
        <v>66</v>
      </c>
      <c r="B11" s="51" t="s">
        <v>108</v>
      </c>
      <c r="C11" s="52"/>
      <c r="D11" s="52"/>
      <c r="E11" s="116"/>
      <c r="F11" s="52"/>
      <c r="G11" s="106"/>
      <c r="Q11" s="91"/>
    </row>
    <row r="12" spans="2:17" ht="15.75">
      <c r="B12" s="52"/>
      <c r="C12" s="52"/>
      <c r="D12" s="52"/>
      <c r="E12" s="116"/>
      <c r="F12" s="52"/>
      <c r="G12" s="106"/>
      <c r="Q12" s="91"/>
    </row>
    <row r="13" spans="2:17" ht="15.75">
      <c r="B13" s="52"/>
      <c r="C13" s="52"/>
      <c r="D13" s="52"/>
      <c r="E13" s="116"/>
      <c r="F13" s="52"/>
      <c r="G13" s="106"/>
      <c r="Q13" s="91"/>
    </row>
    <row r="16" spans="1:17" s="10" customFormat="1" ht="15.75">
      <c r="A16" s="11" t="s">
        <v>67</v>
      </c>
      <c r="B16" s="12" t="s">
        <v>68</v>
      </c>
      <c r="C16" s="57"/>
      <c r="E16" s="117"/>
      <c r="G16" s="107"/>
      <c r="I16" s="31"/>
      <c r="J16" s="27"/>
      <c r="M16" s="35"/>
      <c r="N16" s="35"/>
      <c r="O16" s="35"/>
      <c r="Q16" s="100"/>
    </row>
    <row r="17" spans="1:17" s="10" customFormat="1" ht="15.75">
      <c r="A17" s="11"/>
      <c r="B17" s="12"/>
      <c r="C17" s="57"/>
      <c r="E17" s="117"/>
      <c r="G17" s="107"/>
      <c r="I17" s="31"/>
      <c r="J17" s="27"/>
      <c r="M17" s="35"/>
      <c r="N17" s="35"/>
      <c r="O17" s="35"/>
      <c r="Q17" s="100"/>
    </row>
    <row r="18" spans="1:17" s="10" customFormat="1" ht="15.75">
      <c r="A18" s="58" t="s">
        <v>80</v>
      </c>
      <c r="B18" s="59" t="s">
        <v>79</v>
      </c>
      <c r="C18" s="60"/>
      <c r="D18" s="60"/>
      <c r="E18" s="118"/>
      <c r="F18" s="60"/>
      <c r="G18" s="108"/>
      <c r="H18" s="88"/>
      <c r="I18" s="31"/>
      <c r="J18" s="27"/>
      <c r="K18" s="126"/>
      <c r="M18" s="35"/>
      <c r="N18" s="35"/>
      <c r="O18" s="35"/>
      <c r="Q18" s="92"/>
    </row>
    <row r="19" spans="1:17" ht="15.75">
      <c r="A19" s="58" t="s">
        <v>84</v>
      </c>
      <c r="B19" s="59" t="s">
        <v>69</v>
      </c>
      <c r="C19" s="60"/>
      <c r="D19" s="60"/>
      <c r="E19" s="118"/>
      <c r="F19" s="60"/>
      <c r="G19" s="108"/>
      <c r="H19" s="88"/>
      <c r="K19" s="123"/>
      <c r="Q19" s="92"/>
    </row>
    <row r="20" spans="1:17" ht="15.75">
      <c r="A20" s="58" t="s">
        <v>95</v>
      </c>
      <c r="B20" s="59" t="s">
        <v>70</v>
      </c>
      <c r="C20" s="60"/>
      <c r="D20" s="60"/>
      <c r="E20" s="118"/>
      <c r="F20" s="60"/>
      <c r="G20" s="108"/>
      <c r="H20" s="88"/>
      <c r="K20" s="123"/>
      <c r="Q20" s="92"/>
    </row>
    <row r="21" spans="1:17" ht="15.75">
      <c r="A21" s="58"/>
      <c r="B21" s="59"/>
      <c r="C21" s="60"/>
      <c r="D21" s="60"/>
      <c r="E21" s="118"/>
      <c r="F21" s="60"/>
      <c r="G21" s="108"/>
      <c r="K21" s="123"/>
      <c r="Q21" s="92"/>
    </row>
    <row r="22" spans="1:17" ht="16.5" thickBot="1">
      <c r="A22" s="58"/>
      <c r="B22" s="61" t="s">
        <v>109</v>
      </c>
      <c r="C22" s="62"/>
      <c r="D22" s="62"/>
      <c r="E22" s="119"/>
      <c r="F22" s="62"/>
      <c r="G22" s="109"/>
      <c r="H22" s="88"/>
      <c r="K22" s="124"/>
      <c r="Q22" s="93"/>
    </row>
    <row r="40" ht="15.75">
      <c r="B40" s="87"/>
    </row>
    <row r="41" ht="15.75">
      <c r="B41" s="87"/>
    </row>
    <row r="42" ht="15.75">
      <c r="B42" s="87"/>
    </row>
    <row r="43" ht="15.75">
      <c r="B43" s="87"/>
    </row>
    <row r="44" ht="15.75">
      <c r="B44" s="87"/>
    </row>
    <row r="48" spans="1:17" s="10" customFormat="1" ht="15.75">
      <c r="A48" s="50"/>
      <c r="B48" s="65"/>
      <c r="C48" s="64"/>
      <c r="D48" s="64"/>
      <c r="E48" s="120"/>
      <c r="F48" s="64"/>
      <c r="G48" s="110"/>
      <c r="H48" s="53"/>
      <c r="I48" s="31"/>
      <c r="J48" s="27"/>
      <c r="M48" s="35"/>
      <c r="N48" s="35"/>
      <c r="O48" s="35"/>
      <c r="Q48" s="94"/>
    </row>
    <row r="49" spans="1:17" ht="15.75">
      <c r="A49" s="16" t="s">
        <v>71</v>
      </c>
      <c r="B49" s="12" t="s">
        <v>68</v>
      </c>
      <c r="C49" s="57"/>
      <c r="D49" s="10"/>
      <c r="E49" s="117"/>
      <c r="F49" s="10"/>
      <c r="G49" s="107"/>
      <c r="H49" s="10"/>
      <c r="Q49" s="100"/>
    </row>
    <row r="50" spans="1:17" s="10" customFormat="1" ht="15.75">
      <c r="A50" s="50"/>
      <c r="B50" s="67"/>
      <c r="C50" s="68"/>
      <c r="D50" s="68"/>
      <c r="E50" s="121"/>
      <c r="F50" s="68"/>
      <c r="G50" s="111"/>
      <c r="H50" s="53"/>
      <c r="I50" s="31"/>
      <c r="J50" s="27"/>
      <c r="M50" s="35"/>
      <c r="N50" s="35"/>
      <c r="O50" s="35"/>
      <c r="Q50" s="95"/>
    </row>
    <row r="51" spans="1:17" s="10" customFormat="1" ht="16.5" customHeight="1">
      <c r="A51" s="16" t="s">
        <v>80</v>
      </c>
      <c r="B51" s="12" t="s">
        <v>79</v>
      </c>
      <c r="C51" s="57"/>
      <c r="E51" s="117"/>
      <c r="G51" s="107"/>
      <c r="I51" s="31"/>
      <c r="J51" s="27"/>
      <c r="M51" s="35"/>
      <c r="N51" s="35"/>
      <c r="O51" s="35"/>
      <c r="Q51" s="100"/>
    </row>
    <row r="52" spans="1:17" s="10" customFormat="1" ht="15.75">
      <c r="A52" s="11"/>
      <c r="B52" s="12"/>
      <c r="C52" s="57"/>
      <c r="E52" s="117"/>
      <c r="G52" s="107"/>
      <c r="I52" s="31"/>
      <c r="J52" s="27"/>
      <c r="M52" s="35"/>
      <c r="N52" s="35"/>
      <c r="O52" s="35"/>
      <c r="Q52" s="100"/>
    </row>
    <row r="53" spans="1:17" s="22" customFormat="1" ht="39">
      <c r="A53" s="17" t="s">
        <v>81</v>
      </c>
      <c r="B53" s="18" t="s">
        <v>127</v>
      </c>
      <c r="C53" s="57"/>
      <c r="D53" s="10"/>
      <c r="E53" s="117"/>
      <c r="F53" s="10"/>
      <c r="G53" s="107"/>
      <c r="H53" s="10"/>
      <c r="I53" s="32"/>
      <c r="J53" s="28"/>
      <c r="M53" s="36"/>
      <c r="N53" s="36"/>
      <c r="O53" s="36"/>
      <c r="Q53" s="100"/>
    </row>
    <row r="54" spans="1:17" s="10" customFormat="1" ht="15.75">
      <c r="A54" s="11"/>
      <c r="B54" s="63" t="s">
        <v>74</v>
      </c>
      <c r="C54" s="64">
        <v>35</v>
      </c>
      <c r="D54" s="64"/>
      <c r="E54" s="94"/>
      <c r="F54" s="89"/>
      <c r="G54" s="110"/>
      <c r="H54" s="89"/>
      <c r="I54" s="31"/>
      <c r="J54" s="27"/>
      <c r="M54" s="35"/>
      <c r="N54" s="35"/>
      <c r="O54" s="35"/>
      <c r="Q54" s="94"/>
    </row>
    <row r="55" spans="1:17" s="10" customFormat="1" ht="15.75">
      <c r="A55" s="11"/>
      <c r="B55" s="19"/>
      <c r="C55" s="57"/>
      <c r="E55" s="120"/>
      <c r="G55" s="107"/>
      <c r="I55" s="31"/>
      <c r="J55" s="27"/>
      <c r="M55" s="35"/>
      <c r="N55" s="35"/>
      <c r="O55" s="35"/>
      <c r="Q55" s="100"/>
    </row>
    <row r="56" spans="1:17" s="23" customFormat="1" ht="45.75" customHeight="1">
      <c r="A56" s="17" t="s">
        <v>116</v>
      </c>
      <c r="B56" s="63" t="s">
        <v>129</v>
      </c>
      <c r="C56" s="64"/>
      <c r="D56" s="64"/>
      <c r="E56" s="120"/>
      <c r="F56" s="64"/>
      <c r="G56" s="110"/>
      <c r="H56" s="10"/>
      <c r="I56" s="33"/>
      <c r="J56" s="29"/>
      <c r="M56" s="37"/>
      <c r="N56" s="37"/>
      <c r="O56" s="37"/>
      <c r="Q56" s="94"/>
    </row>
    <row r="57" spans="1:17" s="10" customFormat="1" ht="15.75">
      <c r="A57" s="11"/>
      <c r="B57" s="63" t="s">
        <v>75</v>
      </c>
      <c r="C57" s="64">
        <v>1</v>
      </c>
      <c r="D57" s="64"/>
      <c r="E57" s="120"/>
      <c r="F57" s="89"/>
      <c r="G57" s="110"/>
      <c r="H57" s="89"/>
      <c r="I57" s="31"/>
      <c r="J57" s="27"/>
      <c r="M57" s="35"/>
      <c r="N57" s="35"/>
      <c r="O57" s="35"/>
      <c r="Q57" s="94"/>
    </row>
    <row r="58" spans="1:17" s="10" customFormat="1" ht="15.75">
      <c r="A58" s="11"/>
      <c r="B58" s="63"/>
      <c r="C58" s="64"/>
      <c r="D58" s="64"/>
      <c r="E58" s="120"/>
      <c r="F58" s="64"/>
      <c r="G58" s="110"/>
      <c r="H58" s="64"/>
      <c r="I58" s="31"/>
      <c r="J58" s="27"/>
      <c r="M58" s="35"/>
      <c r="N58" s="35"/>
      <c r="O58" s="35"/>
      <c r="Q58" s="94"/>
    </row>
    <row r="59" spans="1:17" s="10" customFormat="1" ht="56.25" customHeight="1">
      <c r="A59" s="17" t="s">
        <v>112</v>
      </c>
      <c r="B59" s="63" t="s">
        <v>44</v>
      </c>
      <c r="C59" s="64"/>
      <c r="D59" s="64"/>
      <c r="E59" s="120"/>
      <c r="F59" s="64"/>
      <c r="G59" s="110"/>
      <c r="I59" s="31"/>
      <c r="J59" s="27"/>
      <c r="M59" s="35"/>
      <c r="N59" s="35"/>
      <c r="O59" s="35"/>
      <c r="Q59" s="94"/>
    </row>
    <row r="60" spans="1:17" s="10" customFormat="1" ht="27.75" customHeight="1">
      <c r="A60" s="17"/>
      <c r="B60" s="63" t="s">
        <v>151</v>
      </c>
      <c r="C60" s="64">
        <v>0.6</v>
      </c>
      <c r="D60" s="64"/>
      <c r="E60" s="120"/>
      <c r="F60" s="64"/>
      <c r="G60" s="110"/>
      <c r="I60" s="31"/>
      <c r="J60" s="27"/>
      <c r="K60" s="133"/>
      <c r="M60" s="35"/>
      <c r="N60" s="35"/>
      <c r="O60" s="35"/>
      <c r="Q60" s="94"/>
    </row>
    <row r="61" spans="1:17" s="10" customFormat="1" ht="58.5" customHeight="1">
      <c r="A61" s="11"/>
      <c r="B61" s="63" t="s">
        <v>152</v>
      </c>
      <c r="C61" s="64">
        <v>1</v>
      </c>
      <c r="D61" s="64"/>
      <c r="E61" s="120"/>
      <c r="F61" s="89"/>
      <c r="G61" s="110"/>
      <c r="H61" s="89"/>
      <c r="I61" s="31"/>
      <c r="J61" s="27"/>
      <c r="M61" s="35"/>
      <c r="N61" s="35"/>
      <c r="O61" s="35"/>
      <c r="Q61" s="94"/>
    </row>
    <row r="62" spans="1:17" s="10" customFormat="1" ht="15.75" customHeight="1">
      <c r="A62" s="11"/>
      <c r="B62" s="63"/>
      <c r="C62" s="64"/>
      <c r="D62" s="64"/>
      <c r="E62" s="120"/>
      <c r="F62" s="64"/>
      <c r="G62" s="110"/>
      <c r="I62" s="31"/>
      <c r="J62" s="27"/>
      <c r="M62" s="35"/>
      <c r="N62" s="35"/>
      <c r="O62" s="35"/>
      <c r="Q62" s="94"/>
    </row>
    <row r="63" spans="1:17" s="10" customFormat="1" ht="15.75">
      <c r="A63" s="16"/>
      <c r="B63" s="70" t="s">
        <v>97</v>
      </c>
      <c r="C63" s="60"/>
      <c r="D63" s="60"/>
      <c r="E63" s="118"/>
      <c r="F63" s="60"/>
      <c r="G63" s="108"/>
      <c r="H63" s="60"/>
      <c r="I63" s="125"/>
      <c r="J63" s="27"/>
      <c r="M63" s="35"/>
      <c r="N63" s="35"/>
      <c r="O63" s="35"/>
      <c r="Q63" s="92"/>
    </row>
    <row r="64" spans="1:17" s="10" customFormat="1" ht="15.75">
      <c r="A64" s="16"/>
      <c r="B64" s="70"/>
      <c r="C64" s="60"/>
      <c r="D64" s="60"/>
      <c r="E64" s="118"/>
      <c r="F64" s="60"/>
      <c r="G64" s="108"/>
      <c r="H64" s="60"/>
      <c r="I64" s="31"/>
      <c r="J64" s="27"/>
      <c r="M64" s="35"/>
      <c r="N64" s="35"/>
      <c r="O64" s="35"/>
      <c r="Q64" s="92"/>
    </row>
    <row r="65" spans="1:17" s="10" customFormat="1" ht="15.75">
      <c r="A65" s="16" t="s">
        <v>84</v>
      </c>
      <c r="B65" s="12" t="s">
        <v>69</v>
      </c>
      <c r="C65" s="57"/>
      <c r="E65" s="117"/>
      <c r="G65" s="107"/>
      <c r="I65" s="31"/>
      <c r="J65" s="27"/>
      <c r="M65" s="35"/>
      <c r="N65" s="35"/>
      <c r="O65" s="35"/>
      <c r="Q65" s="100"/>
    </row>
    <row r="66" spans="1:17" s="10" customFormat="1" ht="15.75">
      <c r="A66" s="16"/>
      <c r="B66" s="12"/>
      <c r="C66" s="57"/>
      <c r="E66" s="117"/>
      <c r="G66" s="107"/>
      <c r="I66" s="31"/>
      <c r="J66" s="27"/>
      <c r="M66" s="35"/>
      <c r="N66" s="35"/>
      <c r="O66" s="35"/>
      <c r="Q66" s="100"/>
    </row>
    <row r="67" spans="1:17" s="74" customFormat="1" ht="25.5">
      <c r="A67" s="17" t="s">
        <v>85</v>
      </c>
      <c r="B67" s="63" t="s">
        <v>77</v>
      </c>
      <c r="C67" s="64"/>
      <c r="D67" s="64"/>
      <c r="E67" s="120"/>
      <c r="F67" s="64"/>
      <c r="G67" s="110"/>
      <c r="H67" s="71"/>
      <c r="I67" s="72"/>
      <c r="J67" s="73"/>
      <c r="M67" s="75"/>
      <c r="N67" s="75"/>
      <c r="O67" s="75"/>
      <c r="Q67" s="94"/>
    </row>
    <row r="68" spans="2:8" ht="15.75">
      <c r="B68" s="63" t="s">
        <v>72</v>
      </c>
      <c r="C68" s="64">
        <v>9.8</v>
      </c>
      <c r="E68" s="94"/>
      <c r="F68" s="89"/>
      <c r="H68" s="89"/>
    </row>
    <row r="69" spans="2:8" ht="15.75">
      <c r="B69" s="63"/>
      <c r="H69" s="71"/>
    </row>
    <row r="70" spans="1:8" ht="25.5">
      <c r="A70" s="50" t="s">
        <v>88</v>
      </c>
      <c r="B70" s="63" t="s">
        <v>6</v>
      </c>
      <c r="H70" s="71"/>
    </row>
    <row r="71" spans="2:8" ht="15.75">
      <c r="B71" s="63"/>
      <c r="H71" s="71"/>
    </row>
    <row r="72" spans="2:8" ht="25.5">
      <c r="B72" s="63" t="s">
        <v>145</v>
      </c>
      <c r="H72" s="71"/>
    </row>
    <row r="73" spans="2:8" ht="15.75">
      <c r="B73" s="63" t="s">
        <v>72</v>
      </c>
      <c r="C73" s="64">
        <f>49.5*0.8</f>
        <v>39.6</v>
      </c>
      <c r="E73" s="94"/>
      <c r="F73" s="89"/>
      <c r="H73" s="89"/>
    </row>
    <row r="74" spans="2:10" ht="15.75">
      <c r="B74" s="63"/>
      <c r="H74" s="64"/>
      <c r="J74" s="54"/>
    </row>
    <row r="75" spans="2:8" ht="15.75">
      <c r="B75" s="63" t="s">
        <v>146</v>
      </c>
      <c r="H75" s="71"/>
    </row>
    <row r="76" spans="2:8" ht="15.75">
      <c r="B76" s="63" t="s">
        <v>72</v>
      </c>
      <c r="C76" s="64">
        <f>49.5*0.2</f>
        <v>9.9</v>
      </c>
      <c r="F76" s="89"/>
      <c r="H76" s="89"/>
    </row>
    <row r="77" spans="2:8" ht="15.75">
      <c r="B77" s="63"/>
      <c r="H77" s="71"/>
    </row>
    <row r="78" spans="1:17" s="74" customFormat="1" ht="38.25">
      <c r="A78" s="50" t="s">
        <v>99</v>
      </c>
      <c r="B78" s="63" t="s">
        <v>90</v>
      </c>
      <c r="C78" s="64"/>
      <c r="D78" s="64"/>
      <c r="E78" s="120"/>
      <c r="F78" s="64"/>
      <c r="G78" s="110"/>
      <c r="H78" s="71"/>
      <c r="I78" s="72"/>
      <c r="J78" s="73"/>
      <c r="M78" s="75"/>
      <c r="N78" s="75"/>
      <c r="O78" s="75"/>
      <c r="Q78" s="94"/>
    </row>
    <row r="79" spans="2:8" ht="15.75">
      <c r="B79" s="63" t="s">
        <v>78</v>
      </c>
      <c r="C79" s="64">
        <f>C54*0.8</f>
        <v>28</v>
      </c>
      <c r="H79" s="64"/>
    </row>
    <row r="80" spans="2:8" ht="15.75">
      <c r="B80" s="63"/>
      <c r="H80" s="71"/>
    </row>
    <row r="81" spans="1:17" s="74" customFormat="1" ht="93" customHeight="1">
      <c r="A81" s="50" t="s">
        <v>100</v>
      </c>
      <c r="B81" s="63" t="s">
        <v>147</v>
      </c>
      <c r="C81" s="64"/>
      <c r="D81" s="64"/>
      <c r="E81" s="120"/>
      <c r="F81" s="64"/>
      <c r="G81" s="110"/>
      <c r="H81" s="71"/>
      <c r="I81" s="72"/>
      <c r="J81" s="73"/>
      <c r="M81" s="75"/>
      <c r="N81" s="75"/>
      <c r="O81" s="75"/>
      <c r="Q81" s="94"/>
    </row>
    <row r="82" spans="2:8" ht="15.75">
      <c r="B82" s="63" t="s">
        <v>72</v>
      </c>
      <c r="C82" s="64">
        <v>4.4</v>
      </c>
      <c r="H82" s="64"/>
    </row>
    <row r="83" spans="2:8" ht="15.75">
      <c r="B83" s="63"/>
      <c r="H83" s="71"/>
    </row>
    <row r="84" spans="1:17" s="74" customFormat="1" ht="108.75" customHeight="1">
      <c r="A84" s="50" t="s">
        <v>101</v>
      </c>
      <c r="B84" s="63" t="s">
        <v>139</v>
      </c>
      <c r="C84" s="64"/>
      <c r="D84" s="64"/>
      <c r="E84" s="120"/>
      <c r="F84" s="64"/>
      <c r="G84" s="110"/>
      <c r="H84" s="71"/>
      <c r="I84" s="72"/>
      <c r="J84" s="73"/>
      <c r="M84" s="75"/>
      <c r="N84" s="75"/>
      <c r="O84" s="75"/>
      <c r="Q84" s="94"/>
    </row>
    <row r="85" spans="2:8" ht="15.75">
      <c r="B85" s="63" t="s">
        <v>72</v>
      </c>
      <c r="C85" s="64">
        <v>15.6</v>
      </c>
      <c r="H85" s="64"/>
    </row>
    <row r="86" spans="2:8" ht="15.75">
      <c r="B86" s="63"/>
      <c r="H86" s="71"/>
    </row>
    <row r="87" spans="1:17" ht="83.25" customHeight="1">
      <c r="A87" s="82" t="s">
        <v>102</v>
      </c>
      <c r="B87" s="83" t="s">
        <v>27</v>
      </c>
      <c r="C87" s="84"/>
      <c r="D87" s="84"/>
      <c r="H87" s="71"/>
      <c r="Q87" s="97"/>
    </row>
    <row r="88" spans="1:17" ht="15.75">
      <c r="A88" s="82"/>
      <c r="B88" s="83" t="s">
        <v>72</v>
      </c>
      <c r="C88" s="84">
        <f>25.9*0.63</f>
        <v>16.317</v>
      </c>
      <c r="D88" s="84"/>
      <c r="H88" s="64"/>
      <c r="Q88" s="97"/>
    </row>
    <row r="89" spans="1:17" ht="15.75">
      <c r="A89" s="82"/>
      <c r="B89" s="83"/>
      <c r="C89" s="84"/>
      <c r="D89" s="84"/>
      <c r="H89" s="71"/>
      <c r="Q89" s="97"/>
    </row>
    <row r="90" spans="1:17" s="74" customFormat="1" ht="25.5">
      <c r="A90" s="82" t="s">
        <v>103</v>
      </c>
      <c r="B90" s="83" t="s">
        <v>115</v>
      </c>
      <c r="C90" s="84"/>
      <c r="D90" s="84"/>
      <c r="E90" s="120"/>
      <c r="F90" s="64"/>
      <c r="G90" s="110"/>
      <c r="H90" s="71"/>
      <c r="Q90" s="97"/>
    </row>
    <row r="91" spans="1:17" ht="15.75">
      <c r="A91" s="82"/>
      <c r="B91" s="83" t="s">
        <v>72</v>
      </c>
      <c r="C91" s="84">
        <f>25.9*0.37</f>
        <v>9.583</v>
      </c>
      <c r="D91" s="84"/>
      <c r="H91" s="64"/>
      <c r="I91" s="53"/>
      <c r="J91" s="53"/>
      <c r="M91" s="53"/>
      <c r="N91" s="53"/>
      <c r="O91" s="53"/>
      <c r="Q91" s="97"/>
    </row>
    <row r="92" spans="1:17" ht="15.75">
      <c r="A92" s="82"/>
      <c r="B92" s="83"/>
      <c r="C92" s="84"/>
      <c r="D92" s="84"/>
      <c r="H92" s="71"/>
      <c r="I92" s="53"/>
      <c r="J92" s="53"/>
      <c r="M92" s="53"/>
      <c r="N92" s="53"/>
      <c r="O92" s="53"/>
      <c r="Q92" s="97"/>
    </row>
    <row r="93" spans="1:8" ht="51">
      <c r="A93" s="50" t="s">
        <v>117</v>
      </c>
      <c r="B93" s="63" t="s">
        <v>161</v>
      </c>
      <c r="H93" s="71"/>
    </row>
    <row r="94" spans="2:8" ht="15.75">
      <c r="B94" s="63" t="s">
        <v>72</v>
      </c>
      <c r="C94" s="64">
        <f>49.3-C91</f>
        <v>39.717</v>
      </c>
      <c r="H94" s="64"/>
    </row>
    <row r="95" spans="2:8" ht="15.75">
      <c r="B95" s="63"/>
      <c r="H95" s="71"/>
    </row>
    <row r="96" spans="1:8" ht="51">
      <c r="A96" s="50" t="s">
        <v>118</v>
      </c>
      <c r="B96" s="63" t="s">
        <v>142</v>
      </c>
      <c r="H96" s="71"/>
    </row>
    <row r="97" spans="2:8" ht="15.75">
      <c r="B97" s="63" t="s">
        <v>78</v>
      </c>
      <c r="C97" s="64">
        <f>C68/0.15</f>
        <v>65.33333333333334</v>
      </c>
      <c r="H97" s="64"/>
    </row>
    <row r="98" spans="2:8" ht="15.75">
      <c r="B98" s="63"/>
      <c r="H98" s="71"/>
    </row>
    <row r="99" spans="1:8" ht="15.75">
      <c r="A99" s="50" t="s">
        <v>124</v>
      </c>
      <c r="B99" s="63" t="s">
        <v>93</v>
      </c>
      <c r="H99" s="71"/>
    </row>
    <row r="100" spans="2:8" ht="15.75">
      <c r="B100" s="63" t="s">
        <v>94</v>
      </c>
      <c r="C100" s="64">
        <v>2</v>
      </c>
      <c r="H100" s="64"/>
    </row>
    <row r="101" spans="2:8" ht="15.75">
      <c r="B101" s="63"/>
      <c r="H101" s="71"/>
    </row>
    <row r="102" spans="1:17" s="74" customFormat="1" ht="60" customHeight="1">
      <c r="A102" s="50" t="s">
        <v>125</v>
      </c>
      <c r="B102" s="63" t="s">
        <v>33</v>
      </c>
      <c r="C102" s="64"/>
      <c r="D102" s="64"/>
      <c r="E102" s="120"/>
      <c r="F102" s="64"/>
      <c r="G102" s="110"/>
      <c r="H102" s="71"/>
      <c r="I102" s="72"/>
      <c r="J102" s="73"/>
      <c r="M102" s="75"/>
      <c r="N102" s="75"/>
      <c r="O102" s="75"/>
      <c r="Q102" s="94"/>
    </row>
    <row r="103" spans="2:8" ht="15.75">
      <c r="B103" s="63" t="s">
        <v>91</v>
      </c>
      <c r="H103" s="64"/>
    </row>
    <row r="104" spans="2:8" ht="15.75">
      <c r="B104" s="63"/>
      <c r="H104" s="71"/>
    </row>
    <row r="105" spans="1:17" s="10" customFormat="1" ht="15.75">
      <c r="A105" s="50"/>
      <c r="B105" s="70" t="s">
        <v>73</v>
      </c>
      <c r="C105" s="68"/>
      <c r="D105" s="68"/>
      <c r="E105" s="121"/>
      <c r="F105" s="68"/>
      <c r="G105" s="108"/>
      <c r="H105" s="60"/>
      <c r="I105" s="31"/>
      <c r="J105" s="27"/>
      <c r="M105" s="35"/>
      <c r="N105" s="35"/>
      <c r="O105" s="35"/>
      <c r="Q105" s="95"/>
    </row>
    <row r="106" spans="1:17" s="10" customFormat="1" ht="15.75">
      <c r="A106" s="50"/>
      <c r="B106" s="70"/>
      <c r="C106" s="68"/>
      <c r="D106" s="68"/>
      <c r="E106" s="121"/>
      <c r="F106" s="68"/>
      <c r="G106" s="108"/>
      <c r="H106" s="60"/>
      <c r="I106" s="31"/>
      <c r="J106" s="27"/>
      <c r="M106" s="35"/>
      <c r="N106" s="35"/>
      <c r="O106" s="35"/>
      <c r="Q106" s="95"/>
    </row>
    <row r="107" spans="1:17" ht="15.75">
      <c r="A107" s="16" t="s">
        <v>96</v>
      </c>
      <c r="B107" s="12" t="s">
        <v>70</v>
      </c>
      <c r="C107" s="57"/>
      <c r="D107" s="10"/>
      <c r="E107" s="117"/>
      <c r="F107" s="10"/>
      <c r="G107" s="107"/>
      <c r="H107" s="10"/>
      <c r="Q107" s="100"/>
    </row>
    <row r="108" spans="1:17" ht="15.75">
      <c r="A108" s="16"/>
      <c r="B108" s="12"/>
      <c r="C108" s="57"/>
      <c r="D108" s="10"/>
      <c r="E108" s="117"/>
      <c r="F108" s="10"/>
      <c r="G108" s="107"/>
      <c r="H108" s="10"/>
      <c r="Q108" s="100"/>
    </row>
    <row r="109" spans="1:8" ht="57" customHeight="1">
      <c r="A109" s="50" t="s">
        <v>106</v>
      </c>
      <c r="B109" s="78" t="s">
        <v>31</v>
      </c>
      <c r="H109" s="71"/>
    </row>
    <row r="110" spans="2:8" ht="15.75">
      <c r="B110" s="63" t="s">
        <v>74</v>
      </c>
      <c r="C110" s="64">
        <v>35</v>
      </c>
      <c r="H110" s="64"/>
    </row>
    <row r="111" spans="2:8" ht="15.75">
      <c r="B111" s="63"/>
      <c r="H111" s="64"/>
    </row>
    <row r="112" spans="1:11" ht="110.25" customHeight="1">
      <c r="A112" s="50" t="s">
        <v>153</v>
      </c>
      <c r="B112" s="13" t="s">
        <v>4</v>
      </c>
      <c r="H112" s="71"/>
      <c r="K112" s="132"/>
    </row>
    <row r="113" spans="2:17" ht="15.75">
      <c r="B113" s="63" t="s">
        <v>75</v>
      </c>
      <c r="C113" s="64">
        <v>1</v>
      </c>
      <c r="H113" s="64"/>
      <c r="Q113" s="103"/>
    </row>
    <row r="114" spans="2:17" ht="15.75">
      <c r="B114" s="63"/>
      <c r="C114" s="66"/>
      <c r="H114" s="64"/>
      <c r="Q114" s="103"/>
    </row>
    <row r="115" spans="1:8" ht="32.25" customHeight="1">
      <c r="A115" s="50" t="s">
        <v>10</v>
      </c>
      <c r="B115" s="63" t="s">
        <v>140</v>
      </c>
      <c r="H115" s="71"/>
    </row>
    <row r="116" spans="2:17" ht="15.75">
      <c r="B116" s="63" t="s">
        <v>75</v>
      </c>
      <c r="C116" s="64">
        <v>1</v>
      </c>
      <c r="H116" s="64"/>
      <c r="Q116" s="103"/>
    </row>
    <row r="117" spans="2:17" ht="15.75">
      <c r="B117" s="63"/>
      <c r="H117" s="71"/>
      <c r="Q117" s="101"/>
    </row>
    <row r="118" spans="1:8" ht="25.5">
      <c r="A118" s="50" t="s">
        <v>11</v>
      </c>
      <c r="B118" s="63" t="s">
        <v>126</v>
      </c>
      <c r="H118" s="71"/>
    </row>
    <row r="119" spans="2:8" ht="15.75">
      <c r="B119" s="63" t="s">
        <v>74</v>
      </c>
      <c r="C119" s="64">
        <v>35</v>
      </c>
      <c r="H119" s="64"/>
    </row>
    <row r="120" spans="2:8" ht="15.75">
      <c r="B120" s="63"/>
      <c r="H120" s="71"/>
    </row>
    <row r="121" spans="1:17" s="74" customFormat="1" ht="60" customHeight="1">
      <c r="A121" s="50" t="s">
        <v>12</v>
      </c>
      <c r="B121" s="63" t="s">
        <v>150</v>
      </c>
      <c r="C121" s="64"/>
      <c r="D121" s="64"/>
      <c r="E121" s="120"/>
      <c r="F121" s="64"/>
      <c r="G121" s="110"/>
      <c r="H121" s="71"/>
      <c r="I121" s="72"/>
      <c r="J121" s="73"/>
      <c r="M121" s="75"/>
      <c r="N121" s="75"/>
      <c r="O121" s="75"/>
      <c r="Q121" s="94"/>
    </row>
    <row r="122" spans="2:11" ht="15.75">
      <c r="B122" s="63" t="s">
        <v>91</v>
      </c>
      <c r="H122" s="64"/>
      <c r="J122" s="110"/>
      <c r="K122" s="110"/>
    </row>
    <row r="123" spans="2:8" ht="15.75">
      <c r="B123" s="63"/>
      <c r="H123" s="71"/>
    </row>
    <row r="124" spans="2:17" ht="15.75">
      <c r="B124" s="59" t="s">
        <v>76</v>
      </c>
      <c r="C124" s="68"/>
      <c r="D124" s="68"/>
      <c r="E124" s="121"/>
      <c r="F124" s="68"/>
      <c r="G124" s="108"/>
      <c r="Q124" s="95"/>
    </row>
    <row r="125" spans="2:17" ht="15.75">
      <c r="B125" s="59"/>
      <c r="C125" s="68"/>
      <c r="D125" s="68"/>
      <c r="E125" s="121"/>
      <c r="F125" s="68"/>
      <c r="G125" s="108"/>
      <c r="Q125" s="95"/>
    </row>
    <row r="126" ht="15.75">
      <c r="H126" s="71"/>
    </row>
    <row r="127" ht="15.75">
      <c r="H127" s="71"/>
    </row>
  </sheetData>
  <sheetProtection/>
  <printOptions/>
  <pageMargins left="0.7874015748031497" right="0.5511811023622047" top="0.7874015748031497" bottom="0.5905511811023623" header="0.3937007874015748" footer="0.3937007874015748"/>
  <pageSetup firstPageNumber="56" useFirstPageNumber="1" horizontalDpi="600" verticalDpi="600" orientation="portrait" paperSize="9" scale="86" r:id="rId1"/>
  <headerFooter alignWithMargins="0">
    <oddHeader>&amp;R&amp;"Arial,Navadno"&amp;9KANAL S9
</oddHeader>
    <oddFooter>&amp;C&amp;"Arial,Navadno"&amp;10&amp;P</oddFooter>
  </headerFooter>
  <rowBreaks count="3" manualBreakCount="3">
    <brk id="48" max="6" man="1"/>
    <brk id="83" max="6" man="1"/>
    <brk id="111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Q134"/>
  <sheetViews>
    <sheetView zoomScalePageLayoutView="0" workbookViewId="0" topLeftCell="A1">
      <selection activeCell="E33" sqref="E33"/>
    </sheetView>
  </sheetViews>
  <sheetFormatPr defaultColWidth="8.69921875" defaultRowHeight="15.75"/>
  <cols>
    <col min="1" max="1" width="6" style="50" customWidth="1"/>
    <col min="2" max="2" width="35.69921875" style="65" customWidth="1"/>
    <col min="3" max="3" width="7.3984375" style="64" customWidth="1"/>
    <col min="4" max="4" width="1.203125" style="64" customWidth="1"/>
    <col min="5" max="5" width="9.09765625" style="120" customWidth="1"/>
    <col min="6" max="6" width="2" style="64" customWidth="1"/>
    <col min="7" max="7" width="14" style="110" customWidth="1"/>
    <col min="8" max="8" width="3.69921875" style="53" customWidth="1"/>
    <col min="9" max="9" width="14.796875" style="54" customWidth="1"/>
    <col min="10" max="10" width="8.69921875" style="55" customWidth="1"/>
    <col min="11" max="11" width="17.69921875" style="53" customWidth="1"/>
    <col min="12" max="12" width="15.59765625" style="53" customWidth="1"/>
    <col min="13" max="15" width="8.69921875" style="56" customWidth="1"/>
    <col min="16" max="16" width="8.69921875" style="53" customWidth="1"/>
    <col min="17" max="17" width="11.19921875" style="94" customWidth="1"/>
    <col min="18" max="16384" width="8.69921875" style="53" customWidth="1"/>
  </cols>
  <sheetData>
    <row r="1" spans="1:17" s="86" customFormat="1" ht="15.75" customHeight="1">
      <c r="A1" s="41"/>
      <c r="B1" s="42" t="s">
        <v>63</v>
      </c>
      <c r="C1" s="2" t="s">
        <v>47</v>
      </c>
      <c r="D1" s="40"/>
      <c r="E1" s="40"/>
      <c r="F1" s="3"/>
      <c r="G1" s="104"/>
      <c r="H1" s="85"/>
      <c r="Q1" s="99"/>
    </row>
    <row r="2" spans="1:17" s="86" customFormat="1" ht="15.75" customHeight="1">
      <c r="A2" s="41"/>
      <c r="B2" s="42"/>
      <c r="C2" s="2" t="s">
        <v>48</v>
      </c>
      <c r="D2" s="40"/>
      <c r="E2" s="40"/>
      <c r="F2" s="3"/>
      <c r="G2" s="104"/>
      <c r="H2" s="85"/>
      <c r="Q2" s="99"/>
    </row>
    <row r="3" spans="1:17" s="86" customFormat="1" ht="15.75" customHeight="1">
      <c r="A3" s="41"/>
      <c r="B3" s="42" t="s">
        <v>35</v>
      </c>
      <c r="C3" s="47" t="s">
        <v>144</v>
      </c>
      <c r="D3" s="40"/>
      <c r="E3" s="114"/>
      <c r="F3" s="3"/>
      <c r="G3" s="104"/>
      <c r="H3" s="85"/>
      <c r="Q3" s="99"/>
    </row>
    <row r="4" spans="1:17" s="86" customFormat="1" ht="15.75" customHeight="1">
      <c r="A4" s="41"/>
      <c r="B4" s="42" t="s">
        <v>64</v>
      </c>
      <c r="C4" s="47" t="s">
        <v>50</v>
      </c>
      <c r="D4" s="48"/>
      <c r="E4" s="115"/>
      <c r="F4" s="48"/>
      <c r="G4" s="104"/>
      <c r="H4" s="85"/>
      <c r="Q4" s="99"/>
    </row>
    <row r="5" spans="1:17" s="86" customFormat="1" ht="15.75">
      <c r="A5" s="41"/>
      <c r="B5" s="42" t="s">
        <v>65</v>
      </c>
      <c r="C5" s="2" t="s">
        <v>191</v>
      </c>
      <c r="D5" s="40"/>
      <c r="E5" s="114"/>
      <c r="F5" s="3"/>
      <c r="G5" s="105"/>
      <c r="Q5" s="90"/>
    </row>
    <row r="6" spans="1:17" s="86" customFormat="1" ht="15.75">
      <c r="A6" s="41"/>
      <c r="B6" s="42"/>
      <c r="C6" s="49"/>
      <c r="D6" s="48"/>
      <c r="E6" s="115"/>
      <c r="F6" s="48"/>
      <c r="G6" s="105"/>
      <c r="Q6" s="99"/>
    </row>
    <row r="7" spans="1:17" s="45" customFormat="1" ht="15.75">
      <c r="A7" s="41"/>
      <c r="B7" s="42"/>
      <c r="C7" s="49"/>
      <c r="D7" s="48"/>
      <c r="E7" s="115"/>
      <c r="F7" s="48"/>
      <c r="G7" s="105"/>
      <c r="I7" s="43"/>
      <c r="J7" s="44"/>
      <c r="M7" s="46"/>
      <c r="N7" s="46"/>
      <c r="O7" s="46"/>
      <c r="Q7" s="90"/>
    </row>
    <row r="8" spans="1:17" s="45" customFormat="1" ht="15.75">
      <c r="A8" s="41"/>
      <c r="B8" s="42"/>
      <c r="C8" s="49"/>
      <c r="D8" s="48"/>
      <c r="E8" s="115"/>
      <c r="F8" s="48"/>
      <c r="G8" s="105"/>
      <c r="I8" s="43"/>
      <c r="J8" s="44"/>
      <c r="M8" s="46"/>
      <c r="N8" s="46"/>
      <c r="O8" s="46"/>
      <c r="Q8" s="90"/>
    </row>
    <row r="11" spans="1:17" ht="18">
      <c r="A11" s="50" t="s">
        <v>66</v>
      </c>
      <c r="B11" s="51" t="s">
        <v>108</v>
      </c>
      <c r="C11" s="52"/>
      <c r="D11" s="52"/>
      <c r="E11" s="116"/>
      <c r="F11" s="52"/>
      <c r="G11" s="106"/>
      <c r="Q11" s="91"/>
    </row>
    <row r="12" spans="2:17" ht="15.75">
      <c r="B12" s="52"/>
      <c r="C12" s="52"/>
      <c r="D12" s="52"/>
      <c r="E12" s="116"/>
      <c r="F12" s="52"/>
      <c r="G12" s="106"/>
      <c r="Q12" s="91"/>
    </row>
    <row r="13" spans="2:17" ht="15.75">
      <c r="B13" s="52"/>
      <c r="C13" s="52"/>
      <c r="D13" s="52"/>
      <c r="E13" s="116"/>
      <c r="F13" s="52"/>
      <c r="G13" s="106"/>
      <c r="Q13" s="91"/>
    </row>
    <row r="16" spans="1:17" s="10" customFormat="1" ht="15.75">
      <c r="A16" s="11" t="s">
        <v>67</v>
      </c>
      <c r="B16" s="12" t="s">
        <v>68</v>
      </c>
      <c r="C16" s="57"/>
      <c r="E16" s="117"/>
      <c r="G16" s="107"/>
      <c r="I16" s="31"/>
      <c r="J16" s="27"/>
      <c r="M16" s="35"/>
      <c r="N16" s="35"/>
      <c r="O16" s="35"/>
      <c r="Q16" s="100"/>
    </row>
    <row r="17" spans="1:17" s="10" customFormat="1" ht="15.75">
      <c r="A17" s="11"/>
      <c r="B17" s="12"/>
      <c r="C17" s="57"/>
      <c r="E17" s="117"/>
      <c r="G17" s="107"/>
      <c r="I17" s="31"/>
      <c r="J17" s="27"/>
      <c r="M17" s="35"/>
      <c r="N17" s="35"/>
      <c r="O17" s="35"/>
      <c r="Q17" s="100"/>
    </row>
    <row r="18" spans="1:17" s="10" customFormat="1" ht="15.75">
      <c r="A18" s="58" t="s">
        <v>80</v>
      </c>
      <c r="B18" s="59" t="s">
        <v>79</v>
      </c>
      <c r="C18" s="60"/>
      <c r="D18" s="60"/>
      <c r="E18" s="118"/>
      <c r="F18" s="60"/>
      <c r="G18" s="108"/>
      <c r="H18" s="88"/>
      <c r="I18" s="31"/>
      <c r="J18" s="27"/>
      <c r="K18" s="126"/>
      <c r="M18" s="35"/>
      <c r="N18" s="35"/>
      <c r="O18" s="35"/>
      <c r="Q18" s="92"/>
    </row>
    <row r="19" spans="1:17" ht="15.75">
      <c r="A19" s="58" t="s">
        <v>84</v>
      </c>
      <c r="B19" s="59" t="s">
        <v>69</v>
      </c>
      <c r="C19" s="60"/>
      <c r="D19" s="60"/>
      <c r="E19" s="118"/>
      <c r="F19" s="60"/>
      <c r="G19" s="108"/>
      <c r="H19" s="88"/>
      <c r="K19" s="123"/>
      <c r="Q19" s="92"/>
    </row>
    <row r="20" spans="1:17" ht="15.75">
      <c r="A20" s="58" t="s">
        <v>95</v>
      </c>
      <c r="B20" s="59" t="s">
        <v>70</v>
      </c>
      <c r="C20" s="60"/>
      <c r="D20" s="60"/>
      <c r="E20" s="118"/>
      <c r="F20" s="60"/>
      <c r="G20" s="108"/>
      <c r="H20" s="88"/>
      <c r="K20" s="123"/>
      <c r="Q20" s="92"/>
    </row>
    <row r="21" spans="1:17" ht="15.75">
      <c r="A21" s="58"/>
      <c r="B21" s="59"/>
      <c r="C21" s="60"/>
      <c r="D21" s="60"/>
      <c r="E21" s="118"/>
      <c r="F21" s="60"/>
      <c r="G21" s="108"/>
      <c r="K21" s="123"/>
      <c r="Q21" s="92"/>
    </row>
    <row r="22" spans="1:17" ht="16.5" thickBot="1">
      <c r="A22" s="58"/>
      <c r="B22" s="61" t="s">
        <v>109</v>
      </c>
      <c r="C22" s="62"/>
      <c r="D22" s="62"/>
      <c r="E22" s="119"/>
      <c r="F22" s="62"/>
      <c r="G22" s="109"/>
      <c r="H22" s="88"/>
      <c r="K22" s="124"/>
      <c r="Q22" s="93"/>
    </row>
    <row r="40" ht="15.75">
      <c r="B40" s="87"/>
    </row>
    <row r="41" ht="15.75">
      <c r="B41" s="87"/>
    </row>
    <row r="42" ht="15.75">
      <c r="B42" s="87"/>
    </row>
    <row r="43" ht="15.75">
      <c r="B43" s="87"/>
    </row>
    <row r="44" ht="15.75">
      <c r="B44" s="87"/>
    </row>
    <row r="48" spans="1:17" s="10" customFormat="1" ht="15.75">
      <c r="A48" s="50"/>
      <c r="B48" s="65"/>
      <c r="C48" s="64"/>
      <c r="D48" s="64"/>
      <c r="E48" s="120"/>
      <c r="F48" s="64"/>
      <c r="G48" s="110"/>
      <c r="H48" s="53"/>
      <c r="I48" s="31"/>
      <c r="J48" s="27"/>
      <c r="M48" s="35"/>
      <c r="N48" s="35"/>
      <c r="O48" s="35"/>
      <c r="Q48" s="94"/>
    </row>
    <row r="49" spans="1:17" ht="15.75">
      <c r="A49" s="16" t="s">
        <v>71</v>
      </c>
      <c r="B49" s="12" t="s">
        <v>68</v>
      </c>
      <c r="C49" s="57"/>
      <c r="D49" s="10"/>
      <c r="E49" s="117"/>
      <c r="F49" s="10"/>
      <c r="G49" s="107"/>
      <c r="H49" s="10"/>
      <c r="Q49" s="100"/>
    </row>
    <row r="50" spans="1:17" s="10" customFormat="1" ht="15.75">
      <c r="A50" s="50"/>
      <c r="B50" s="67"/>
      <c r="C50" s="68"/>
      <c r="D50" s="68"/>
      <c r="E50" s="121"/>
      <c r="F50" s="68"/>
      <c r="G50" s="111"/>
      <c r="H50" s="53"/>
      <c r="I50" s="31"/>
      <c r="J50" s="27"/>
      <c r="M50" s="35"/>
      <c r="N50" s="35"/>
      <c r="O50" s="35"/>
      <c r="Q50" s="95"/>
    </row>
    <row r="51" spans="1:17" s="10" customFormat="1" ht="16.5" customHeight="1">
      <c r="A51" s="16" t="s">
        <v>80</v>
      </c>
      <c r="B51" s="12" t="s">
        <v>79</v>
      </c>
      <c r="C51" s="57"/>
      <c r="E51" s="117"/>
      <c r="G51" s="107"/>
      <c r="I51" s="31"/>
      <c r="J51" s="27"/>
      <c r="M51" s="35"/>
      <c r="N51" s="35"/>
      <c r="O51" s="35"/>
      <c r="Q51" s="100"/>
    </row>
    <row r="52" spans="1:17" s="10" customFormat="1" ht="15.75">
      <c r="A52" s="11"/>
      <c r="B52" s="12"/>
      <c r="C52" s="57"/>
      <c r="E52" s="117"/>
      <c r="G52" s="107"/>
      <c r="I52" s="31"/>
      <c r="J52" s="27"/>
      <c r="M52" s="35"/>
      <c r="N52" s="35"/>
      <c r="O52" s="35"/>
      <c r="Q52" s="100"/>
    </row>
    <row r="53" spans="1:17" s="22" customFormat="1" ht="39">
      <c r="A53" s="17" t="s">
        <v>81</v>
      </c>
      <c r="B53" s="18" t="s">
        <v>127</v>
      </c>
      <c r="C53" s="57"/>
      <c r="D53" s="10"/>
      <c r="E53" s="117"/>
      <c r="F53" s="10"/>
      <c r="G53" s="107"/>
      <c r="H53" s="10"/>
      <c r="I53" s="32"/>
      <c r="J53" s="28"/>
      <c r="M53" s="36"/>
      <c r="N53" s="36"/>
      <c r="O53" s="36"/>
      <c r="Q53" s="100"/>
    </row>
    <row r="54" spans="1:17" s="10" customFormat="1" ht="15.75">
      <c r="A54" s="11"/>
      <c r="B54" s="63" t="s">
        <v>74</v>
      </c>
      <c r="C54" s="64">
        <v>12</v>
      </c>
      <c r="D54" s="64"/>
      <c r="E54" s="94"/>
      <c r="F54" s="89"/>
      <c r="G54" s="110"/>
      <c r="H54" s="89"/>
      <c r="I54" s="31"/>
      <c r="J54" s="27"/>
      <c r="M54" s="35"/>
      <c r="N54" s="35"/>
      <c r="O54" s="35"/>
      <c r="Q54" s="94"/>
    </row>
    <row r="55" spans="1:17" s="10" customFormat="1" ht="15.75">
      <c r="A55" s="11"/>
      <c r="B55" s="19"/>
      <c r="C55" s="57"/>
      <c r="E55" s="120"/>
      <c r="G55" s="107"/>
      <c r="I55" s="31"/>
      <c r="J55" s="27"/>
      <c r="M55" s="35"/>
      <c r="N55" s="35"/>
      <c r="O55" s="35"/>
      <c r="Q55" s="100"/>
    </row>
    <row r="56" spans="1:17" s="23" customFormat="1" ht="38.25">
      <c r="A56" s="17" t="s">
        <v>116</v>
      </c>
      <c r="B56" s="63" t="s">
        <v>129</v>
      </c>
      <c r="C56" s="64"/>
      <c r="D56" s="64"/>
      <c r="E56" s="120"/>
      <c r="F56" s="64"/>
      <c r="G56" s="110"/>
      <c r="H56" s="10"/>
      <c r="I56" s="33"/>
      <c r="J56" s="29"/>
      <c r="M56" s="37"/>
      <c r="N56" s="37"/>
      <c r="O56" s="37"/>
      <c r="Q56" s="94"/>
    </row>
    <row r="57" spans="1:17" s="10" customFormat="1" ht="15.75">
      <c r="A57" s="11"/>
      <c r="B57" s="63" t="s">
        <v>75</v>
      </c>
      <c r="C57" s="64">
        <v>1</v>
      </c>
      <c r="D57" s="64"/>
      <c r="E57" s="120"/>
      <c r="F57" s="89"/>
      <c r="G57" s="110"/>
      <c r="H57" s="89"/>
      <c r="I57" s="31"/>
      <c r="J57" s="27"/>
      <c r="M57" s="35"/>
      <c r="N57" s="35"/>
      <c r="O57" s="35"/>
      <c r="Q57" s="94"/>
    </row>
    <row r="58" spans="1:17" s="10" customFormat="1" ht="15.75">
      <c r="A58" s="11"/>
      <c r="B58" s="63"/>
      <c r="C58" s="64"/>
      <c r="D58" s="64"/>
      <c r="E58" s="120"/>
      <c r="F58" s="64"/>
      <c r="G58" s="110"/>
      <c r="H58" s="64"/>
      <c r="I58" s="31"/>
      <c r="J58" s="27"/>
      <c r="M58" s="35"/>
      <c r="N58" s="35"/>
      <c r="O58" s="35"/>
      <c r="Q58" s="94"/>
    </row>
    <row r="59" spans="1:17" s="10" customFormat="1" ht="48.75" customHeight="1">
      <c r="A59" s="17" t="s">
        <v>112</v>
      </c>
      <c r="B59" s="63" t="s">
        <v>44</v>
      </c>
      <c r="C59" s="64"/>
      <c r="D59" s="64"/>
      <c r="E59" s="120"/>
      <c r="F59" s="64"/>
      <c r="G59" s="110"/>
      <c r="I59" s="31"/>
      <c r="J59" s="27"/>
      <c r="M59" s="35"/>
      <c r="N59" s="35"/>
      <c r="O59" s="35"/>
      <c r="Q59" s="94"/>
    </row>
    <row r="60" spans="1:17" s="10" customFormat="1" ht="36" customHeight="1">
      <c r="A60" s="24"/>
      <c r="B60" s="63" t="s">
        <v>37</v>
      </c>
      <c r="C60" s="64">
        <v>1</v>
      </c>
      <c r="D60" s="69"/>
      <c r="E60" s="120"/>
      <c r="F60" s="69"/>
      <c r="G60" s="110"/>
      <c r="H60" s="23"/>
      <c r="I60" s="31"/>
      <c r="J60" s="27"/>
      <c r="M60" s="35"/>
      <c r="N60" s="35"/>
      <c r="O60" s="35"/>
      <c r="Q60" s="96"/>
    </row>
    <row r="61" spans="1:17" s="10" customFormat="1" ht="44.25" customHeight="1">
      <c r="A61" s="24"/>
      <c r="B61" s="129" t="s">
        <v>20</v>
      </c>
      <c r="C61" s="64">
        <v>1</v>
      </c>
      <c r="D61" s="69"/>
      <c r="E61" s="120"/>
      <c r="F61" s="69"/>
      <c r="G61" s="110"/>
      <c r="H61" s="23"/>
      <c r="I61" s="31"/>
      <c r="J61" s="27"/>
      <c r="M61" s="35"/>
      <c r="N61" s="35"/>
      <c r="O61" s="35"/>
      <c r="Q61" s="96"/>
    </row>
    <row r="62" spans="1:17" s="10" customFormat="1" ht="60.75" customHeight="1">
      <c r="A62" s="11"/>
      <c r="B62" s="63" t="s">
        <v>152</v>
      </c>
      <c r="C62" s="64">
        <v>1</v>
      </c>
      <c r="D62" s="64"/>
      <c r="E62" s="120"/>
      <c r="F62" s="89"/>
      <c r="G62" s="110"/>
      <c r="H62" s="89"/>
      <c r="I62" s="31"/>
      <c r="J62" s="27"/>
      <c r="M62" s="35"/>
      <c r="N62" s="35"/>
      <c r="O62" s="35"/>
      <c r="Q62" s="94"/>
    </row>
    <row r="63" spans="1:17" s="10" customFormat="1" ht="15.75" customHeight="1">
      <c r="A63" s="11"/>
      <c r="B63" s="63"/>
      <c r="C63" s="64"/>
      <c r="D63" s="64"/>
      <c r="E63" s="120"/>
      <c r="F63" s="64"/>
      <c r="G63" s="110"/>
      <c r="I63" s="31"/>
      <c r="J63" s="27"/>
      <c r="M63" s="35"/>
      <c r="N63" s="35"/>
      <c r="O63" s="35"/>
      <c r="Q63" s="94"/>
    </row>
    <row r="64" spans="1:17" s="10" customFormat="1" ht="15.75">
      <c r="A64" s="16"/>
      <c r="B64" s="70" t="s">
        <v>97</v>
      </c>
      <c r="C64" s="60"/>
      <c r="D64" s="60"/>
      <c r="E64" s="118"/>
      <c r="F64" s="60"/>
      <c r="G64" s="108"/>
      <c r="H64" s="60"/>
      <c r="I64" s="125"/>
      <c r="J64" s="27"/>
      <c r="M64" s="35"/>
      <c r="N64" s="35"/>
      <c r="O64" s="35"/>
      <c r="Q64" s="92"/>
    </row>
    <row r="65" spans="1:17" s="10" customFormat="1" ht="15.75">
      <c r="A65" s="16"/>
      <c r="B65" s="70"/>
      <c r="C65" s="60"/>
      <c r="D65" s="60"/>
      <c r="E65" s="118"/>
      <c r="F65" s="60"/>
      <c r="G65" s="108"/>
      <c r="H65" s="60"/>
      <c r="I65" s="31"/>
      <c r="J65" s="27"/>
      <c r="M65" s="35"/>
      <c r="N65" s="35"/>
      <c r="O65" s="35"/>
      <c r="Q65" s="92"/>
    </row>
    <row r="66" spans="1:17" s="10" customFormat="1" ht="15.75">
      <c r="A66" s="16" t="s">
        <v>84</v>
      </c>
      <c r="B66" s="12" t="s">
        <v>69</v>
      </c>
      <c r="C66" s="57"/>
      <c r="E66" s="117"/>
      <c r="G66" s="107"/>
      <c r="I66" s="31"/>
      <c r="J66" s="27"/>
      <c r="M66" s="35"/>
      <c r="N66" s="35"/>
      <c r="O66" s="35"/>
      <c r="Q66" s="100"/>
    </row>
    <row r="67" spans="1:17" s="10" customFormat="1" ht="15.75">
      <c r="A67" s="16"/>
      <c r="B67" s="12"/>
      <c r="C67" s="57"/>
      <c r="E67" s="117"/>
      <c r="G67" s="107"/>
      <c r="I67" s="31"/>
      <c r="J67" s="27"/>
      <c r="M67" s="35"/>
      <c r="N67" s="35"/>
      <c r="O67" s="35"/>
      <c r="Q67" s="100"/>
    </row>
    <row r="68" spans="1:8" ht="38.25">
      <c r="A68" s="50" t="s">
        <v>86</v>
      </c>
      <c r="B68" s="63" t="s">
        <v>141</v>
      </c>
      <c r="H68" s="71"/>
    </row>
    <row r="69" spans="2:8" ht="15.75">
      <c r="B69" s="63" t="s">
        <v>78</v>
      </c>
      <c r="C69" s="64">
        <f>2/0.09</f>
        <v>22.22222222222222</v>
      </c>
      <c r="F69" s="89"/>
      <c r="H69" s="89"/>
    </row>
    <row r="70" spans="2:8" ht="15.75">
      <c r="B70" s="63"/>
      <c r="F70" s="89"/>
      <c r="H70" s="89"/>
    </row>
    <row r="71" spans="1:8" ht="44.25" customHeight="1">
      <c r="A71" s="50" t="s">
        <v>22</v>
      </c>
      <c r="B71" s="63" t="s">
        <v>24</v>
      </c>
      <c r="H71" s="71"/>
    </row>
    <row r="72" spans="2:8" ht="15.75">
      <c r="B72" s="63" t="s">
        <v>74</v>
      </c>
      <c r="C72" s="64">
        <v>4</v>
      </c>
      <c r="F72" s="89"/>
      <c r="H72" s="89"/>
    </row>
    <row r="73" spans="2:8" ht="15.75">
      <c r="B73" s="63"/>
      <c r="H73" s="71"/>
    </row>
    <row r="74" spans="1:8" ht="25.5">
      <c r="A74" s="50" t="s">
        <v>88</v>
      </c>
      <c r="B74" s="63" t="s">
        <v>6</v>
      </c>
      <c r="H74" s="71"/>
    </row>
    <row r="75" spans="2:8" ht="15.75">
      <c r="B75" s="63"/>
      <c r="H75" s="71"/>
    </row>
    <row r="76" spans="2:8" ht="15.75">
      <c r="B76" s="63" t="s">
        <v>145</v>
      </c>
      <c r="H76" s="71"/>
    </row>
    <row r="77" spans="2:8" ht="15.75">
      <c r="B77" s="63" t="s">
        <v>72</v>
      </c>
      <c r="C77" s="64">
        <f>24.6*0.8</f>
        <v>19.680000000000003</v>
      </c>
      <c r="E77" s="94"/>
      <c r="F77" s="89"/>
      <c r="H77" s="89"/>
    </row>
    <row r="78" spans="2:10" ht="15.75">
      <c r="B78" s="63"/>
      <c r="H78" s="64"/>
      <c r="J78" s="54"/>
    </row>
    <row r="79" spans="2:8" ht="15.75">
      <c r="B79" s="63" t="s">
        <v>146</v>
      </c>
      <c r="H79" s="71"/>
    </row>
    <row r="80" spans="2:8" ht="15.75">
      <c r="B80" s="63" t="s">
        <v>72</v>
      </c>
      <c r="C80" s="64">
        <f>24.6*0.2</f>
        <v>4.920000000000001</v>
      </c>
      <c r="F80" s="89"/>
      <c r="H80" s="89"/>
    </row>
    <row r="81" spans="2:8" ht="15.75">
      <c r="B81" s="63"/>
      <c r="H81" s="71"/>
    </row>
    <row r="82" spans="1:17" s="74" customFormat="1" ht="38.25">
      <c r="A82" s="50" t="s">
        <v>99</v>
      </c>
      <c r="B82" s="63" t="s">
        <v>90</v>
      </c>
      <c r="C82" s="64"/>
      <c r="D82" s="64"/>
      <c r="E82" s="120"/>
      <c r="F82" s="64"/>
      <c r="G82" s="110"/>
      <c r="H82" s="71"/>
      <c r="I82" s="72"/>
      <c r="J82" s="73"/>
      <c r="M82" s="75"/>
      <c r="N82" s="75"/>
      <c r="O82" s="75"/>
      <c r="Q82" s="94"/>
    </row>
    <row r="83" spans="2:8" ht="15.75">
      <c r="B83" s="63" t="s">
        <v>78</v>
      </c>
      <c r="C83" s="64">
        <f>C54*0.8</f>
        <v>9.600000000000001</v>
      </c>
      <c r="H83" s="64"/>
    </row>
    <row r="84" spans="2:8" ht="15.75">
      <c r="B84" s="63"/>
      <c r="H84" s="71"/>
    </row>
    <row r="85" spans="1:17" s="74" customFormat="1" ht="94.5" customHeight="1">
      <c r="A85" s="50" t="s">
        <v>100</v>
      </c>
      <c r="B85" s="63" t="s">
        <v>147</v>
      </c>
      <c r="C85" s="64"/>
      <c r="D85" s="64"/>
      <c r="E85" s="120"/>
      <c r="F85" s="64"/>
      <c r="G85" s="110"/>
      <c r="H85" s="71"/>
      <c r="I85" s="72"/>
      <c r="J85" s="73"/>
      <c r="M85" s="75"/>
      <c r="N85" s="75"/>
      <c r="O85" s="75"/>
      <c r="Q85" s="94"/>
    </row>
    <row r="86" spans="2:8" ht="15.75">
      <c r="B86" s="63" t="s">
        <v>72</v>
      </c>
      <c r="C86" s="64">
        <v>1.5</v>
      </c>
      <c r="H86" s="64"/>
    </row>
    <row r="87" spans="2:8" ht="15.75">
      <c r="B87" s="63"/>
      <c r="H87" s="71"/>
    </row>
    <row r="88" spans="1:17" s="74" customFormat="1" ht="99.75" customHeight="1">
      <c r="A88" s="50" t="s">
        <v>101</v>
      </c>
      <c r="B88" s="63" t="s">
        <v>139</v>
      </c>
      <c r="C88" s="64"/>
      <c r="D88" s="64"/>
      <c r="E88" s="120"/>
      <c r="F88" s="64"/>
      <c r="G88" s="110"/>
      <c r="H88" s="71"/>
      <c r="I88" s="72"/>
      <c r="J88" s="73"/>
      <c r="M88" s="75"/>
      <c r="N88" s="75"/>
      <c r="O88" s="75"/>
      <c r="Q88" s="94"/>
    </row>
    <row r="89" spans="2:8" ht="15.75">
      <c r="B89" s="63" t="s">
        <v>72</v>
      </c>
      <c r="C89" s="64">
        <v>5.2</v>
      </c>
      <c r="H89" s="64"/>
    </row>
    <row r="90" spans="2:8" ht="15.75">
      <c r="B90" s="63"/>
      <c r="H90" s="71"/>
    </row>
    <row r="91" spans="1:17" ht="86.25" customHeight="1">
      <c r="A91" s="82" t="s">
        <v>102</v>
      </c>
      <c r="B91" s="83" t="s">
        <v>27</v>
      </c>
      <c r="C91" s="84"/>
      <c r="D91" s="84"/>
      <c r="H91" s="71"/>
      <c r="Q91" s="97"/>
    </row>
    <row r="92" spans="1:17" ht="15.75">
      <c r="A92" s="82"/>
      <c r="B92" s="83" t="s">
        <v>72</v>
      </c>
      <c r="C92" s="84">
        <f>13.1*0.63</f>
        <v>8.253</v>
      </c>
      <c r="D92" s="84"/>
      <c r="H92" s="64"/>
      <c r="Q92" s="97"/>
    </row>
    <row r="93" spans="1:17" ht="15.75">
      <c r="A93" s="82"/>
      <c r="B93" s="83"/>
      <c r="C93" s="84"/>
      <c r="D93" s="84"/>
      <c r="H93" s="71"/>
      <c r="Q93" s="97"/>
    </row>
    <row r="94" spans="1:17" s="74" customFormat="1" ht="25.5">
      <c r="A94" s="82" t="s">
        <v>103</v>
      </c>
      <c r="B94" s="83" t="s">
        <v>115</v>
      </c>
      <c r="C94" s="84"/>
      <c r="D94" s="84"/>
      <c r="E94" s="120"/>
      <c r="F94" s="64"/>
      <c r="G94" s="110"/>
      <c r="H94" s="71"/>
      <c r="Q94" s="97"/>
    </row>
    <row r="95" spans="1:17" ht="15.75">
      <c r="A95" s="82"/>
      <c r="B95" s="83" t="s">
        <v>72</v>
      </c>
      <c r="C95" s="84">
        <f>13.1*0.37</f>
        <v>4.8469999999999995</v>
      </c>
      <c r="D95" s="84"/>
      <c r="H95" s="64"/>
      <c r="I95" s="53"/>
      <c r="J95" s="53"/>
      <c r="M95" s="53"/>
      <c r="N95" s="53"/>
      <c r="O95" s="53"/>
      <c r="Q95" s="97"/>
    </row>
    <row r="96" spans="1:17" ht="15.75">
      <c r="A96" s="82"/>
      <c r="B96" s="83"/>
      <c r="C96" s="84"/>
      <c r="D96" s="84"/>
      <c r="H96" s="71"/>
      <c r="I96" s="53"/>
      <c r="J96" s="53"/>
      <c r="M96" s="53"/>
      <c r="N96" s="53"/>
      <c r="O96" s="53"/>
      <c r="Q96" s="97"/>
    </row>
    <row r="97" spans="1:8" ht="131.25" customHeight="1">
      <c r="A97" s="50" t="s">
        <v>105</v>
      </c>
      <c r="B97" s="21" t="s">
        <v>182</v>
      </c>
      <c r="H97" s="71"/>
    </row>
    <row r="98" spans="2:8" ht="15.75">
      <c r="B98" s="63" t="s">
        <v>78</v>
      </c>
      <c r="C98" s="64">
        <f>C69</f>
        <v>22.22222222222222</v>
      </c>
      <c r="E98" s="94"/>
      <c r="H98" s="64"/>
    </row>
    <row r="99" spans="2:8" ht="15.75">
      <c r="B99" s="63"/>
      <c r="H99" s="64"/>
    </row>
    <row r="100" spans="1:8" ht="48.75" customHeight="1">
      <c r="A100" s="50" t="s">
        <v>130</v>
      </c>
      <c r="B100" s="77" t="s">
        <v>25</v>
      </c>
      <c r="C100" s="66"/>
      <c r="H100" s="71"/>
    </row>
    <row r="101" spans="2:8" ht="15.75">
      <c r="B101" s="63" t="s">
        <v>74</v>
      </c>
      <c r="C101" s="64">
        <f>C72</f>
        <v>4</v>
      </c>
      <c r="H101" s="64"/>
    </row>
    <row r="102" spans="2:8" ht="15.75">
      <c r="B102" s="63"/>
      <c r="H102" s="71"/>
    </row>
    <row r="103" spans="1:8" ht="51.75" customHeight="1">
      <c r="A103" s="50" t="s">
        <v>117</v>
      </c>
      <c r="B103" s="63" t="s">
        <v>161</v>
      </c>
      <c r="H103" s="71"/>
    </row>
    <row r="104" spans="2:8" ht="15.75">
      <c r="B104" s="63" t="s">
        <v>72</v>
      </c>
      <c r="C104" s="64">
        <f>24.6-C95</f>
        <v>19.753</v>
      </c>
      <c r="H104" s="64"/>
    </row>
    <row r="105" spans="2:8" ht="15.75">
      <c r="B105" s="63"/>
      <c r="H105" s="71"/>
    </row>
    <row r="106" spans="1:8" ht="15.75">
      <c r="A106" s="50" t="s">
        <v>124</v>
      </c>
      <c r="B106" s="63" t="s">
        <v>93</v>
      </c>
      <c r="H106" s="71"/>
    </row>
    <row r="107" spans="2:8" ht="15.75">
      <c r="B107" s="63" t="s">
        <v>94</v>
      </c>
      <c r="C107" s="64">
        <v>1</v>
      </c>
      <c r="H107" s="64"/>
    </row>
    <row r="108" spans="2:8" ht="15.75">
      <c r="B108" s="63"/>
      <c r="H108" s="71"/>
    </row>
    <row r="109" spans="1:17" s="74" customFormat="1" ht="51">
      <c r="A109" s="50" t="s">
        <v>125</v>
      </c>
      <c r="B109" s="63" t="s">
        <v>33</v>
      </c>
      <c r="C109" s="64"/>
      <c r="D109" s="64"/>
      <c r="E109" s="120"/>
      <c r="F109" s="64"/>
      <c r="G109" s="110"/>
      <c r="H109" s="71"/>
      <c r="I109" s="72"/>
      <c r="J109" s="73"/>
      <c r="M109" s="75"/>
      <c r="N109" s="75"/>
      <c r="O109" s="75"/>
      <c r="Q109" s="94"/>
    </row>
    <row r="110" spans="2:8" ht="15.75">
      <c r="B110" s="63" t="s">
        <v>91</v>
      </c>
      <c r="H110" s="64"/>
    </row>
    <row r="111" spans="2:8" ht="15.75">
      <c r="B111" s="63"/>
      <c r="H111" s="71"/>
    </row>
    <row r="112" spans="1:17" s="10" customFormat="1" ht="15.75">
      <c r="A112" s="50"/>
      <c r="B112" s="70" t="s">
        <v>73</v>
      </c>
      <c r="C112" s="68"/>
      <c r="D112" s="68"/>
      <c r="E112" s="121"/>
      <c r="F112" s="68"/>
      <c r="G112" s="108"/>
      <c r="H112" s="60"/>
      <c r="I112" s="31"/>
      <c r="J112" s="27"/>
      <c r="M112" s="35"/>
      <c r="N112" s="35"/>
      <c r="O112" s="35"/>
      <c r="Q112" s="95"/>
    </row>
    <row r="113" spans="1:17" s="10" customFormat="1" ht="15.75">
      <c r="A113" s="50"/>
      <c r="B113" s="70"/>
      <c r="C113" s="68"/>
      <c r="D113" s="68"/>
      <c r="E113" s="121"/>
      <c r="F113" s="68"/>
      <c r="G113" s="108"/>
      <c r="H113" s="60"/>
      <c r="I113" s="31"/>
      <c r="J113" s="27"/>
      <c r="M113" s="35"/>
      <c r="N113" s="35"/>
      <c r="O113" s="35"/>
      <c r="Q113" s="95"/>
    </row>
    <row r="114" spans="1:17" ht="15.75">
      <c r="A114" s="16" t="s">
        <v>96</v>
      </c>
      <c r="B114" s="12" t="s">
        <v>70</v>
      </c>
      <c r="C114" s="57"/>
      <c r="D114" s="10"/>
      <c r="E114" s="117"/>
      <c r="F114" s="10"/>
      <c r="G114" s="107"/>
      <c r="H114" s="10"/>
      <c r="Q114" s="100"/>
    </row>
    <row r="115" spans="1:17" ht="15.75">
      <c r="A115" s="16"/>
      <c r="B115" s="12"/>
      <c r="C115" s="57"/>
      <c r="D115" s="10"/>
      <c r="E115" s="117"/>
      <c r="F115" s="10"/>
      <c r="G115" s="107"/>
      <c r="H115" s="10"/>
      <c r="Q115" s="100"/>
    </row>
    <row r="116" spans="1:8" ht="67.5" customHeight="1">
      <c r="A116" s="50" t="s">
        <v>106</v>
      </c>
      <c r="B116" s="78" t="s">
        <v>31</v>
      </c>
      <c r="H116" s="71"/>
    </row>
    <row r="117" spans="2:8" ht="15.75">
      <c r="B117" s="63" t="s">
        <v>74</v>
      </c>
      <c r="C117" s="64">
        <v>12</v>
      </c>
      <c r="H117" s="64"/>
    </row>
    <row r="118" spans="2:8" ht="15.75">
      <c r="B118" s="63"/>
      <c r="H118" s="64"/>
    </row>
    <row r="119" spans="1:8" ht="97.5" customHeight="1">
      <c r="A119" s="50" t="s">
        <v>30</v>
      </c>
      <c r="B119" s="13" t="s">
        <v>3</v>
      </c>
      <c r="H119" s="71"/>
    </row>
    <row r="120" spans="2:17" ht="15.75">
      <c r="B120" s="63" t="s">
        <v>75</v>
      </c>
      <c r="C120" s="64">
        <v>1</v>
      </c>
      <c r="H120" s="64"/>
      <c r="Q120" s="103"/>
    </row>
    <row r="121" spans="2:17" ht="15.75">
      <c r="B121" s="63"/>
      <c r="H121" s="64"/>
      <c r="Q121" s="103"/>
    </row>
    <row r="122" spans="1:8" ht="25.5">
      <c r="A122" s="50" t="s">
        <v>10</v>
      </c>
      <c r="B122" s="63" t="s">
        <v>140</v>
      </c>
      <c r="H122" s="71"/>
    </row>
    <row r="123" spans="2:17" ht="15.75">
      <c r="B123" s="63" t="s">
        <v>75</v>
      </c>
      <c r="C123" s="64">
        <v>1</v>
      </c>
      <c r="H123" s="64"/>
      <c r="Q123" s="103"/>
    </row>
    <row r="124" spans="2:17" ht="15.75">
      <c r="B124" s="63"/>
      <c r="H124" s="71"/>
      <c r="Q124" s="101"/>
    </row>
    <row r="125" spans="1:8" ht="25.5">
      <c r="A125" s="50" t="s">
        <v>11</v>
      </c>
      <c r="B125" s="63" t="s">
        <v>126</v>
      </c>
      <c r="H125" s="71"/>
    </row>
    <row r="126" spans="2:8" ht="15.75">
      <c r="B126" s="63" t="s">
        <v>74</v>
      </c>
      <c r="C126" s="64">
        <v>12</v>
      </c>
      <c r="H126" s="64"/>
    </row>
    <row r="127" spans="2:8" ht="15.75">
      <c r="B127" s="63"/>
      <c r="H127" s="71"/>
    </row>
    <row r="128" spans="1:17" s="74" customFormat="1" ht="51">
      <c r="A128" s="50" t="s">
        <v>12</v>
      </c>
      <c r="B128" s="63" t="s">
        <v>150</v>
      </c>
      <c r="C128" s="64"/>
      <c r="D128" s="64"/>
      <c r="E128" s="120"/>
      <c r="F128" s="64"/>
      <c r="G128" s="110"/>
      <c r="H128" s="71"/>
      <c r="I128" s="72"/>
      <c r="J128" s="73"/>
      <c r="M128" s="75"/>
      <c r="N128" s="75"/>
      <c r="O128" s="75"/>
      <c r="Q128" s="94"/>
    </row>
    <row r="129" spans="2:11" ht="15.75">
      <c r="B129" s="63" t="s">
        <v>91</v>
      </c>
      <c r="H129" s="64"/>
      <c r="J129" s="110"/>
      <c r="K129" s="110"/>
    </row>
    <row r="130" spans="2:8" ht="15.75">
      <c r="B130" s="63"/>
      <c r="H130" s="71"/>
    </row>
    <row r="131" spans="2:17" ht="15.75">
      <c r="B131" s="59" t="s">
        <v>76</v>
      </c>
      <c r="C131" s="68"/>
      <c r="D131" s="68"/>
      <c r="E131" s="121"/>
      <c r="F131" s="68"/>
      <c r="G131" s="108"/>
      <c r="Q131" s="95"/>
    </row>
    <row r="132" spans="2:17" ht="15.75">
      <c r="B132" s="59"/>
      <c r="C132" s="68"/>
      <c r="D132" s="68"/>
      <c r="E132" s="121"/>
      <c r="F132" s="68"/>
      <c r="G132" s="108"/>
      <c r="Q132" s="95"/>
    </row>
    <row r="133" ht="15.75">
      <c r="H133" s="71"/>
    </row>
    <row r="134" ht="15.75">
      <c r="H134" s="71"/>
    </row>
  </sheetData>
  <sheetProtection/>
  <printOptions/>
  <pageMargins left="0.7480314960629921" right="0.6299212598425197" top="0.7874015748031497" bottom="0.5905511811023623" header="0.3937007874015748" footer="0.3937007874015748"/>
  <pageSetup firstPageNumber="60" useFirstPageNumber="1" horizontalDpi="600" verticalDpi="600" orientation="portrait" paperSize="9" scale="92" r:id="rId1"/>
  <headerFooter alignWithMargins="0">
    <oddHeader>&amp;R&amp;"Arial,Navadno"&amp;9KANAL S9
</oddHeader>
    <oddFooter>&amp;C&amp;"Arial,Navadno"&amp;10&amp;P</oddFooter>
  </headerFooter>
  <rowBreaks count="3" manualBreakCount="3">
    <brk id="48" max="6" man="1"/>
    <brk id="81" max="6" man="1"/>
    <brk id="10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26"/>
  <sheetViews>
    <sheetView zoomScalePageLayoutView="0" workbookViewId="0" topLeftCell="A1">
      <selection activeCell="C6" sqref="C6"/>
    </sheetView>
  </sheetViews>
  <sheetFormatPr defaultColWidth="8.69921875" defaultRowHeight="15.75"/>
  <cols>
    <col min="1" max="1" width="6" style="50" customWidth="1"/>
    <col min="2" max="2" width="32.796875" style="65" customWidth="1"/>
    <col min="3" max="3" width="7.3984375" style="64" customWidth="1"/>
    <col min="4" max="4" width="1.203125" style="64" customWidth="1"/>
    <col min="5" max="5" width="8.296875" style="120" bestFit="1" customWidth="1"/>
    <col min="6" max="6" width="3.3984375" style="64" customWidth="1"/>
    <col min="7" max="7" width="14" style="110" customWidth="1"/>
    <col min="8" max="8" width="3.69921875" style="53" customWidth="1"/>
    <col min="9" max="9" width="10" style="54" customWidth="1"/>
    <col min="10" max="10" width="8.69921875" style="55" customWidth="1"/>
    <col min="11" max="11" width="17.69921875" style="53" customWidth="1"/>
    <col min="12" max="12" width="15.59765625" style="53" customWidth="1"/>
    <col min="13" max="15" width="8.69921875" style="56" customWidth="1"/>
    <col min="16" max="16" width="8.69921875" style="53" customWidth="1"/>
    <col min="17" max="17" width="11.19921875" style="94" customWidth="1"/>
    <col min="18" max="16384" width="8.69921875" style="53" customWidth="1"/>
  </cols>
  <sheetData>
    <row r="1" spans="1:17" s="86" customFormat="1" ht="15.75" customHeight="1">
      <c r="A1" s="41"/>
      <c r="B1" s="42" t="s">
        <v>63</v>
      </c>
      <c r="C1" s="2" t="s">
        <v>47</v>
      </c>
      <c r="D1" s="40"/>
      <c r="E1" s="40"/>
      <c r="F1" s="3"/>
      <c r="G1" s="104"/>
      <c r="H1" s="85"/>
      <c r="Q1" s="99"/>
    </row>
    <row r="2" spans="1:17" s="86" customFormat="1" ht="15.75" customHeight="1">
      <c r="A2" s="41"/>
      <c r="B2" s="42"/>
      <c r="C2" s="2" t="s">
        <v>48</v>
      </c>
      <c r="D2" s="40"/>
      <c r="E2" s="40"/>
      <c r="F2" s="3"/>
      <c r="G2" s="104"/>
      <c r="H2" s="85"/>
      <c r="Q2" s="99"/>
    </row>
    <row r="3" spans="1:17" s="86" customFormat="1" ht="15.75" customHeight="1">
      <c r="A3" s="41"/>
      <c r="B3" s="42" t="s">
        <v>35</v>
      </c>
      <c r="C3" s="47" t="s">
        <v>49</v>
      </c>
      <c r="D3" s="40"/>
      <c r="E3" s="114"/>
      <c r="F3" s="3"/>
      <c r="G3" s="104"/>
      <c r="H3" s="85"/>
      <c r="Q3" s="99"/>
    </row>
    <row r="4" spans="1:17" s="86" customFormat="1" ht="15.75" customHeight="1">
      <c r="A4" s="41"/>
      <c r="B4" s="42" t="s">
        <v>64</v>
      </c>
      <c r="C4" s="47" t="s">
        <v>50</v>
      </c>
      <c r="D4" s="48"/>
      <c r="E4" s="115"/>
      <c r="F4" s="48"/>
      <c r="G4" s="104"/>
      <c r="H4" s="85"/>
      <c r="Q4" s="99"/>
    </row>
    <row r="5" spans="1:17" s="86" customFormat="1" ht="15.75">
      <c r="A5" s="41"/>
      <c r="B5" s="42" t="s">
        <v>65</v>
      </c>
      <c r="C5" s="2" t="s">
        <v>191</v>
      </c>
      <c r="D5" s="40"/>
      <c r="E5" s="114"/>
      <c r="F5" s="3"/>
      <c r="G5" s="105"/>
      <c r="Q5" s="90"/>
    </row>
    <row r="6" spans="1:17" s="86" customFormat="1" ht="15.75">
      <c r="A6" s="41"/>
      <c r="B6" s="42"/>
      <c r="C6" s="49"/>
      <c r="D6" s="48"/>
      <c r="E6" s="115"/>
      <c r="F6" s="48"/>
      <c r="G6" s="105"/>
      <c r="Q6" s="99"/>
    </row>
    <row r="7" spans="1:17" s="45" customFormat="1" ht="15.75">
      <c r="A7" s="41"/>
      <c r="B7" s="42"/>
      <c r="C7" s="49"/>
      <c r="D7" s="48"/>
      <c r="E7" s="115"/>
      <c r="F7" s="48"/>
      <c r="G7" s="105"/>
      <c r="I7" s="43"/>
      <c r="J7" s="44"/>
      <c r="M7" s="46"/>
      <c r="N7" s="46"/>
      <c r="O7" s="46"/>
      <c r="Q7" s="90"/>
    </row>
    <row r="8" spans="1:17" s="45" customFormat="1" ht="15.75">
      <c r="A8" s="41"/>
      <c r="B8" s="42"/>
      <c r="C8" s="49"/>
      <c r="D8" s="48"/>
      <c r="E8" s="115"/>
      <c r="F8" s="48"/>
      <c r="G8" s="105"/>
      <c r="I8" s="43"/>
      <c r="J8" s="44"/>
      <c r="M8" s="46"/>
      <c r="N8" s="46"/>
      <c r="O8" s="46"/>
      <c r="Q8" s="90"/>
    </row>
    <row r="11" spans="1:17" ht="18">
      <c r="A11" s="50" t="s">
        <v>66</v>
      </c>
      <c r="B11" s="51" t="s">
        <v>108</v>
      </c>
      <c r="C11" s="52"/>
      <c r="D11" s="52"/>
      <c r="E11" s="116"/>
      <c r="F11" s="52"/>
      <c r="G11" s="106"/>
      <c r="Q11" s="91"/>
    </row>
    <row r="12" spans="2:17" ht="15.75">
      <c r="B12" s="52"/>
      <c r="C12" s="52"/>
      <c r="D12" s="52"/>
      <c r="E12" s="116"/>
      <c r="F12" s="52"/>
      <c r="G12" s="106"/>
      <c r="Q12" s="91"/>
    </row>
    <row r="13" spans="2:17" ht="15.75">
      <c r="B13" s="52"/>
      <c r="C13" s="52"/>
      <c r="D13" s="52"/>
      <c r="E13" s="116"/>
      <c r="F13" s="52"/>
      <c r="G13" s="106"/>
      <c r="Q13" s="91"/>
    </row>
    <row r="16" spans="1:17" s="10" customFormat="1" ht="15.75">
      <c r="A16" s="11" t="s">
        <v>67</v>
      </c>
      <c r="B16" s="12" t="s">
        <v>68</v>
      </c>
      <c r="C16" s="57"/>
      <c r="E16" s="117"/>
      <c r="G16" s="107"/>
      <c r="I16" s="31"/>
      <c r="J16" s="27"/>
      <c r="M16" s="35"/>
      <c r="N16" s="35"/>
      <c r="O16" s="35"/>
      <c r="Q16" s="100"/>
    </row>
    <row r="17" spans="1:17" s="10" customFormat="1" ht="15.75">
      <c r="A17" s="11"/>
      <c r="B17" s="12"/>
      <c r="C17" s="57"/>
      <c r="E17" s="117"/>
      <c r="G17" s="107"/>
      <c r="I17" s="31"/>
      <c r="J17" s="27"/>
      <c r="M17" s="35"/>
      <c r="N17" s="35"/>
      <c r="O17" s="35"/>
      <c r="Q17" s="100"/>
    </row>
    <row r="18" spans="1:17" s="10" customFormat="1" ht="15.75">
      <c r="A18" s="58" t="s">
        <v>80</v>
      </c>
      <c r="B18" s="59" t="s">
        <v>79</v>
      </c>
      <c r="C18" s="60"/>
      <c r="D18" s="60"/>
      <c r="E18" s="118"/>
      <c r="F18" s="60"/>
      <c r="G18" s="108"/>
      <c r="H18" s="88"/>
      <c r="I18" s="31"/>
      <c r="J18" s="27"/>
      <c r="K18" s="126"/>
      <c r="M18" s="35"/>
      <c r="N18" s="35"/>
      <c r="O18" s="35"/>
      <c r="Q18" s="92"/>
    </row>
    <row r="19" spans="1:17" ht="15.75">
      <c r="A19" s="58" t="s">
        <v>84</v>
      </c>
      <c r="B19" s="59" t="s">
        <v>69</v>
      </c>
      <c r="C19" s="60"/>
      <c r="D19" s="60"/>
      <c r="E19" s="118"/>
      <c r="F19" s="60"/>
      <c r="G19" s="108"/>
      <c r="H19" s="88"/>
      <c r="K19" s="123"/>
      <c r="Q19" s="92"/>
    </row>
    <row r="20" spans="1:17" ht="15.75">
      <c r="A20" s="58" t="s">
        <v>95</v>
      </c>
      <c r="B20" s="59" t="s">
        <v>70</v>
      </c>
      <c r="C20" s="60"/>
      <c r="D20" s="60"/>
      <c r="E20" s="118"/>
      <c r="F20" s="60"/>
      <c r="G20" s="108"/>
      <c r="H20" s="88"/>
      <c r="K20" s="123"/>
      <c r="Q20" s="92"/>
    </row>
    <row r="21" spans="1:17" s="128" customFormat="1" ht="31.5">
      <c r="A21" s="58" t="s">
        <v>96</v>
      </c>
      <c r="B21" s="59" t="s">
        <v>92</v>
      </c>
      <c r="C21" s="60"/>
      <c r="D21" s="60"/>
      <c r="E21" s="118"/>
      <c r="F21" s="60"/>
      <c r="G21" s="108"/>
      <c r="H21" s="88"/>
      <c r="Q21" s="92"/>
    </row>
    <row r="22" spans="1:17" ht="15.75">
      <c r="A22" s="58"/>
      <c r="B22" s="59"/>
      <c r="C22" s="60"/>
      <c r="D22" s="60"/>
      <c r="E22" s="118"/>
      <c r="F22" s="60"/>
      <c r="G22" s="108"/>
      <c r="K22" s="123"/>
      <c r="Q22" s="92"/>
    </row>
    <row r="23" spans="1:17" ht="16.5" thickBot="1">
      <c r="A23" s="58"/>
      <c r="B23" s="61" t="s">
        <v>109</v>
      </c>
      <c r="C23" s="62"/>
      <c r="D23" s="62"/>
      <c r="E23" s="119"/>
      <c r="F23" s="62"/>
      <c r="G23" s="109"/>
      <c r="H23" s="88"/>
      <c r="K23" s="124"/>
      <c r="Q23" s="93"/>
    </row>
    <row r="41" ht="15.75">
      <c r="B41" s="87"/>
    </row>
    <row r="42" ht="15.75">
      <c r="B42" s="87"/>
    </row>
    <row r="47" spans="1:17" s="10" customFormat="1" ht="15.75">
      <c r="A47" s="50"/>
      <c r="B47" s="65"/>
      <c r="C47" s="64"/>
      <c r="D47" s="64"/>
      <c r="E47" s="120"/>
      <c r="F47" s="64"/>
      <c r="G47" s="110"/>
      <c r="H47" s="53"/>
      <c r="I47" s="31"/>
      <c r="J47" s="27"/>
      <c r="M47" s="35"/>
      <c r="N47" s="35"/>
      <c r="O47" s="35"/>
      <c r="Q47" s="94"/>
    </row>
    <row r="48" spans="1:17" ht="15.75">
      <c r="A48" s="16" t="s">
        <v>71</v>
      </c>
      <c r="B48" s="12" t="s">
        <v>68</v>
      </c>
      <c r="C48" s="57"/>
      <c r="D48" s="10"/>
      <c r="E48" s="117"/>
      <c r="F48" s="10"/>
      <c r="G48" s="107"/>
      <c r="H48" s="10"/>
      <c r="Q48" s="100"/>
    </row>
    <row r="49" spans="1:17" s="10" customFormat="1" ht="15.75">
      <c r="A49" s="50"/>
      <c r="B49" s="67"/>
      <c r="C49" s="68"/>
      <c r="D49" s="68"/>
      <c r="E49" s="121"/>
      <c r="F49" s="68"/>
      <c r="G49" s="111"/>
      <c r="H49" s="53"/>
      <c r="I49" s="31"/>
      <c r="J49" s="27"/>
      <c r="M49" s="35"/>
      <c r="N49" s="35"/>
      <c r="O49" s="35"/>
      <c r="Q49" s="95"/>
    </row>
    <row r="50" spans="1:17" s="10" customFormat="1" ht="16.5" customHeight="1">
      <c r="A50" s="16" t="s">
        <v>80</v>
      </c>
      <c r="B50" s="12" t="s">
        <v>79</v>
      </c>
      <c r="C50" s="57"/>
      <c r="E50" s="117"/>
      <c r="G50" s="107"/>
      <c r="I50" s="31"/>
      <c r="J50" s="27"/>
      <c r="M50" s="35"/>
      <c r="N50" s="35"/>
      <c r="O50" s="35"/>
      <c r="Q50" s="100"/>
    </row>
    <row r="51" spans="1:17" s="10" customFormat="1" ht="16.5" customHeight="1">
      <c r="A51" s="16"/>
      <c r="B51" s="12"/>
      <c r="C51" s="57"/>
      <c r="E51" s="117"/>
      <c r="G51" s="107"/>
      <c r="I51" s="31"/>
      <c r="J51" s="27"/>
      <c r="M51" s="35"/>
      <c r="N51" s="35"/>
      <c r="O51" s="35"/>
      <c r="Q51" s="100"/>
    </row>
    <row r="52" spans="1:17" s="10" customFormat="1" ht="46.5">
      <c r="A52" s="11"/>
      <c r="B52" s="136" t="s">
        <v>156</v>
      </c>
      <c r="C52" s="137"/>
      <c r="D52" s="138"/>
      <c r="E52" s="139"/>
      <c r="F52" s="138"/>
      <c r="G52" s="140"/>
      <c r="H52" s="138"/>
      <c r="I52" s="31"/>
      <c r="J52" s="27"/>
      <c r="M52" s="35"/>
      <c r="N52" s="35"/>
      <c r="O52" s="35"/>
      <c r="Q52" s="100"/>
    </row>
    <row r="53" spans="1:17" s="10" customFormat="1" ht="15.75">
      <c r="A53" s="11"/>
      <c r="B53" s="136"/>
      <c r="C53" s="137"/>
      <c r="D53" s="138"/>
      <c r="E53" s="139"/>
      <c r="F53" s="138"/>
      <c r="G53" s="140"/>
      <c r="H53" s="138"/>
      <c r="I53" s="31"/>
      <c r="J53" s="27"/>
      <c r="M53" s="35"/>
      <c r="N53" s="35"/>
      <c r="O53" s="35"/>
      <c r="Q53" s="100"/>
    </row>
    <row r="54" spans="1:17" s="22" customFormat="1" ht="39">
      <c r="A54" s="17" t="s">
        <v>81</v>
      </c>
      <c r="B54" s="18" t="s">
        <v>174</v>
      </c>
      <c r="C54" s="57"/>
      <c r="D54" s="10"/>
      <c r="E54" s="117"/>
      <c r="F54" s="10"/>
      <c r="G54" s="107"/>
      <c r="H54" s="10"/>
      <c r="I54" s="32"/>
      <c r="J54" s="28"/>
      <c r="M54" s="36"/>
      <c r="N54" s="36"/>
      <c r="O54" s="36"/>
      <c r="Q54" s="100"/>
    </row>
    <row r="55" spans="1:17" s="10" customFormat="1" ht="15.75">
      <c r="A55" s="11"/>
      <c r="B55" s="63" t="s">
        <v>74</v>
      </c>
      <c r="C55" s="64">
        <v>469</v>
      </c>
      <c r="D55" s="64"/>
      <c r="E55" s="94"/>
      <c r="F55" s="89"/>
      <c r="G55" s="110"/>
      <c r="H55" s="89"/>
      <c r="I55" s="31"/>
      <c r="J55" s="27"/>
      <c r="M55" s="35"/>
      <c r="N55" s="35"/>
      <c r="O55" s="35"/>
      <c r="Q55" s="94"/>
    </row>
    <row r="56" spans="1:17" s="10" customFormat="1" ht="15.75">
      <c r="A56" s="11"/>
      <c r="B56" s="19"/>
      <c r="C56" s="57"/>
      <c r="E56" s="120"/>
      <c r="G56" s="107"/>
      <c r="I56" s="31"/>
      <c r="J56" s="27"/>
      <c r="M56" s="35"/>
      <c r="N56" s="35"/>
      <c r="O56" s="35"/>
      <c r="Q56" s="100"/>
    </row>
    <row r="57" spans="1:17" s="23" customFormat="1" ht="54" customHeight="1">
      <c r="A57" s="17" t="s">
        <v>82</v>
      </c>
      <c r="B57" s="63" t="s">
        <v>173</v>
      </c>
      <c r="C57" s="57"/>
      <c r="D57" s="10"/>
      <c r="E57" s="120"/>
      <c r="F57" s="10"/>
      <c r="G57" s="107"/>
      <c r="H57" s="10"/>
      <c r="I57" s="142"/>
      <c r="J57" s="29"/>
      <c r="M57" s="37"/>
      <c r="N57" s="37"/>
      <c r="O57" s="37"/>
      <c r="Q57" s="100"/>
    </row>
    <row r="58" spans="1:17" s="10" customFormat="1" ht="15.75">
      <c r="A58" s="11"/>
      <c r="B58" s="63" t="s">
        <v>113</v>
      </c>
      <c r="C58" s="64">
        <v>1</v>
      </c>
      <c r="D58" s="64"/>
      <c r="E58" s="120"/>
      <c r="F58" s="89"/>
      <c r="G58" s="110"/>
      <c r="H58" s="89"/>
      <c r="I58" s="31"/>
      <c r="J58" s="27"/>
      <c r="M58" s="35"/>
      <c r="N58" s="35"/>
      <c r="O58" s="35"/>
      <c r="Q58" s="94"/>
    </row>
    <row r="59" spans="1:17" s="10" customFormat="1" ht="15.75">
      <c r="A59" s="11"/>
      <c r="B59" s="63"/>
      <c r="C59" s="64"/>
      <c r="D59" s="64"/>
      <c r="E59" s="120"/>
      <c r="F59" s="64"/>
      <c r="G59" s="110"/>
      <c r="H59" s="64"/>
      <c r="I59" s="31"/>
      <c r="J59" s="27"/>
      <c r="M59" s="35"/>
      <c r="N59" s="35"/>
      <c r="O59" s="35"/>
      <c r="Q59" s="94"/>
    </row>
    <row r="60" spans="1:17" s="23" customFormat="1" ht="54" customHeight="1">
      <c r="A60" s="17" t="s">
        <v>83</v>
      </c>
      <c r="B60" s="63" t="s">
        <v>172</v>
      </c>
      <c r="C60" s="57"/>
      <c r="D60" s="10"/>
      <c r="E60" s="117"/>
      <c r="F60" s="10"/>
      <c r="G60" s="107"/>
      <c r="H60" s="10"/>
      <c r="I60" s="33"/>
      <c r="J60" s="29"/>
      <c r="M60" s="37"/>
      <c r="N60" s="37"/>
      <c r="O60" s="37"/>
      <c r="Q60" s="100"/>
    </row>
    <row r="61" spans="1:17" s="10" customFormat="1" ht="15.75">
      <c r="A61" s="11"/>
      <c r="B61" s="63" t="s">
        <v>75</v>
      </c>
      <c r="C61" s="64">
        <v>5</v>
      </c>
      <c r="D61" s="64"/>
      <c r="E61" s="120"/>
      <c r="F61" s="89"/>
      <c r="G61" s="110"/>
      <c r="H61" s="89"/>
      <c r="I61" s="31"/>
      <c r="J61" s="27"/>
      <c r="M61" s="35"/>
      <c r="N61" s="35"/>
      <c r="O61" s="35"/>
      <c r="Q61" s="94"/>
    </row>
    <row r="62" spans="1:17" s="10" customFormat="1" ht="15.75">
      <c r="A62" s="11"/>
      <c r="B62" s="63"/>
      <c r="C62" s="64"/>
      <c r="D62" s="64"/>
      <c r="E62" s="120"/>
      <c r="F62" s="64"/>
      <c r="G62" s="110"/>
      <c r="H62" s="64"/>
      <c r="I62" s="31"/>
      <c r="J62" s="27"/>
      <c r="M62" s="35"/>
      <c r="N62" s="35"/>
      <c r="O62" s="35"/>
      <c r="Q62" s="94"/>
    </row>
    <row r="63" spans="1:17" s="23" customFormat="1" ht="38.25">
      <c r="A63" s="17" t="s">
        <v>116</v>
      </c>
      <c r="B63" s="63" t="s">
        <v>157</v>
      </c>
      <c r="C63" s="64"/>
      <c r="D63" s="64"/>
      <c r="E63" s="120"/>
      <c r="F63" s="64"/>
      <c r="G63" s="110"/>
      <c r="H63" s="10"/>
      <c r="I63" s="33"/>
      <c r="J63" s="29"/>
      <c r="M63" s="37"/>
      <c r="N63" s="37"/>
      <c r="O63" s="37"/>
      <c r="Q63" s="94"/>
    </row>
    <row r="64" spans="1:17" s="10" customFormat="1" ht="15.75">
      <c r="A64" s="11"/>
      <c r="B64" s="63" t="s">
        <v>75</v>
      </c>
      <c r="C64" s="64">
        <v>18</v>
      </c>
      <c r="D64" s="64"/>
      <c r="E64" s="120"/>
      <c r="F64" s="89"/>
      <c r="G64" s="110"/>
      <c r="H64" s="89"/>
      <c r="I64" s="31"/>
      <c r="J64" s="27"/>
      <c r="M64" s="35"/>
      <c r="N64" s="35"/>
      <c r="O64" s="35"/>
      <c r="Q64" s="94"/>
    </row>
    <row r="65" spans="1:17" s="10" customFormat="1" ht="15.75">
      <c r="A65" s="11"/>
      <c r="B65" s="63"/>
      <c r="C65" s="64"/>
      <c r="D65" s="64"/>
      <c r="E65" s="120"/>
      <c r="F65" s="64"/>
      <c r="G65" s="110"/>
      <c r="H65" s="64"/>
      <c r="I65" s="31"/>
      <c r="J65" s="27"/>
      <c r="M65" s="35"/>
      <c r="N65" s="35"/>
      <c r="O65" s="35"/>
      <c r="Q65" s="94"/>
    </row>
    <row r="66" spans="1:17" s="23" customFormat="1" ht="28.5" customHeight="1">
      <c r="A66" s="17" t="s">
        <v>137</v>
      </c>
      <c r="B66" s="63" t="s">
        <v>167</v>
      </c>
      <c r="C66" s="64"/>
      <c r="D66" s="64"/>
      <c r="E66" s="120"/>
      <c r="F66" s="64"/>
      <c r="G66" s="110"/>
      <c r="H66" s="10"/>
      <c r="I66" s="33"/>
      <c r="J66" s="29"/>
      <c r="M66" s="37"/>
      <c r="N66" s="37"/>
      <c r="O66" s="37"/>
      <c r="Q66" s="94"/>
    </row>
    <row r="67" spans="1:17" s="10" customFormat="1" ht="15.75">
      <c r="A67" s="11"/>
      <c r="B67" s="63" t="s">
        <v>168</v>
      </c>
      <c r="C67" s="64">
        <v>1241</v>
      </c>
      <c r="D67" s="64"/>
      <c r="E67" s="94"/>
      <c r="F67" s="89"/>
      <c r="G67" s="110"/>
      <c r="H67" s="89"/>
      <c r="I67" s="31"/>
      <c r="J67" s="27"/>
      <c r="M67" s="35"/>
      <c r="N67" s="35"/>
      <c r="O67" s="35"/>
      <c r="Q67" s="94"/>
    </row>
    <row r="68" spans="1:17" s="10" customFormat="1" ht="15.75">
      <c r="A68" s="11"/>
      <c r="B68" s="63"/>
      <c r="C68" s="64"/>
      <c r="D68" s="64"/>
      <c r="E68" s="120"/>
      <c r="F68" s="64"/>
      <c r="G68" s="110"/>
      <c r="H68" s="64"/>
      <c r="I68" s="31"/>
      <c r="J68" s="27"/>
      <c r="M68" s="35"/>
      <c r="N68" s="35"/>
      <c r="O68" s="35"/>
      <c r="Q68" s="94"/>
    </row>
    <row r="69" spans="1:17" s="10" customFormat="1" ht="56.25" customHeight="1">
      <c r="A69" s="17" t="s">
        <v>112</v>
      </c>
      <c r="B69" s="63" t="s">
        <v>154</v>
      </c>
      <c r="C69" s="64"/>
      <c r="D69" s="64"/>
      <c r="E69" s="120"/>
      <c r="F69" s="64"/>
      <c r="G69" s="110"/>
      <c r="I69" s="31"/>
      <c r="J69" s="27"/>
      <c r="M69" s="35"/>
      <c r="N69" s="35"/>
      <c r="O69" s="35"/>
      <c r="Q69" s="94"/>
    </row>
    <row r="70" spans="1:17" s="10" customFormat="1" ht="34.5" customHeight="1">
      <c r="A70" s="24"/>
      <c r="B70" s="129" t="s">
        <v>21</v>
      </c>
      <c r="C70" s="64">
        <v>4</v>
      </c>
      <c r="D70" s="69"/>
      <c r="E70" s="120"/>
      <c r="F70" s="69"/>
      <c r="G70" s="110"/>
      <c r="H70" s="23"/>
      <c r="I70" s="31"/>
      <c r="J70" s="27"/>
      <c r="M70" s="35"/>
      <c r="N70" s="35"/>
      <c r="O70" s="35"/>
      <c r="Q70" s="96"/>
    </row>
    <row r="71" spans="1:17" s="10" customFormat="1" ht="63" customHeight="1">
      <c r="A71" s="11"/>
      <c r="B71" s="63" t="s">
        <v>152</v>
      </c>
      <c r="C71" s="64">
        <v>1</v>
      </c>
      <c r="D71" s="64"/>
      <c r="E71" s="120"/>
      <c r="F71" s="89"/>
      <c r="G71" s="110"/>
      <c r="H71" s="89"/>
      <c r="I71" s="31"/>
      <c r="J71" s="27"/>
      <c r="M71" s="35"/>
      <c r="N71" s="35"/>
      <c r="O71" s="35"/>
      <c r="Q71" s="94"/>
    </row>
    <row r="72" spans="1:17" s="10" customFormat="1" ht="15.75" customHeight="1">
      <c r="A72" s="11"/>
      <c r="B72" s="63"/>
      <c r="C72" s="64"/>
      <c r="D72" s="64"/>
      <c r="E72" s="120"/>
      <c r="F72" s="64"/>
      <c r="G72" s="110"/>
      <c r="I72" s="31"/>
      <c r="J72" s="27"/>
      <c r="K72" s="162"/>
      <c r="M72" s="35"/>
      <c r="N72" s="35"/>
      <c r="O72" s="35"/>
      <c r="Q72" s="94"/>
    </row>
    <row r="73" spans="1:17" s="10" customFormat="1" ht="30" customHeight="1">
      <c r="A73" s="17" t="s">
        <v>186</v>
      </c>
      <c r="B73" s="63" t="s">
        <v>187</v>
      </c>
      <c r="C73" s="64"/>
      <c r="D73" s="64"/>
      <c r="E73" s="120"/>
      <c r="F73" s="64"/>
      <c r="G73" s="110"/>
      <c r="I73" s="31"/>
      <c r="J73" s="27"/>
      <c r="K73" s="162"/>
      <c r="M73" s="35"/>
      <c r="N73" s="35"/>
      <c r="O73" s="35"/>
      <c r="Q73" s="94"/>
    </row>
    <row r="74" spans="1:17" s="10" customFormat="1" ht="15.75" customHeight="1">
      <c r="A74" s="11"/>
      <c r="B74" s="63" t="s">
        <v>168</v>
      </c>
      <c r="C74" s="64">
        <v>1241</v>
      </c>
      <c r="D74" s="64"/>
      <c r="E74" s="120"/>
      <c r="F74" s="64"/>
      <c r="G74" s="110"/>
      <c r="I74" s="31"/>
      <c r="J74" s="27"/>
      <c r="K74" s="162"/>
      <c r="M74" s="35"/>
      <c r="N74" s="35"/>
      <c r="O74" s="35"/>
      <c r="Q74" s="94"/>
    </row>
    <row r="75" spans="1:17" s="10" customFormat="1" ht="15.75" customHeight="1">
      <c r="A75" s="11"/>
      <c r="B75" s="63"/>
      <c r="C75" s="64"/>
      <c r="D75" s="64"/>
      <c r="E75" s="120"/>
      <c r="F75" s="64"/>
      <c r="G75" s="110"/>
      <c r="I75" s="31"/>
      <c r="J75" s="27"/>
      <c r="K75" s="162"/>
      <c r="M75" s="35"/>
      <c r="N75" s="35"/>
      <c r="O75" s="35"/>
      <c r="Q75" s="94"/>
    </row>
    <row r="76" spans="1:17" s="10" customFormat="1" ht="15.75" customHeight="1">
      <c r="A76" s="17" t="s">
        <v>121</v>
      </c>
      <c r="B76" s="63" t="s">
        <v>122</v>
      </c>
      <c r="C76" s="64"/>
      <c r="D76" s="64"/>
      <c r="E76" s="120"/>
      <c r="F76" s="64"/>
      <c r="G76" s="110"/>
      <c r="I76" s="31"/>
      <c r="J76" s="27"/>
      <c r="M76" s="35"/>
      <c r="N76" s="35"/>
      <c r="O76" s="35"/>
      <c r="Q76" s="94"/>
    </row>
    <row r="77" spans="1:17" s="10" customFormat="1" ht="15.75" customHeight="1">
      <c r="A77" s="11"/>
      <c r="B77" s="63" t="s">
        <v>94</v>
      </c>
      <c r="C77" s="64">
        <v>30</v>
      </c>
      <c r="D77" s="64"/>
      <c r="E77" s="120"/>
      <c r="F77" s="89"/>
      <c r="G77" s="110"/>
      <c r="H77" s="89"/>
      <c r="I77" s="31"/>
      <c r="J77" s="27"/>
      <c r="M77" s="35"/>
      <c r="N77" s="35"/>
      <c r="O77" s="35"/>
      <c r="Q77" s="94"/>
    </row>
    <row r="78" spans="1:17" s="10" customFormat="1" ht="15.75" customHeight="1">
      <c r="A78" s="11"/>
      <c r="B78" s="63"/>
      <c r="C78" s="64"/>
      <c r="D78" s="64"/>
      <c r="E78" s="120"/>
      <c r="F78" s="64"/>
      <c r="G78" s="110"/>
      <c r="H78" s="64"/>
      <c r="I78" s="31"/>
      <c r="J78" s="27"/>
      <c r="M78" s="35"/>
      <c r="N78" s="35"/>
      <c r="O78" s="35"/>
      <c r="Q78" s="94"/>
    </row>
    <row r="79" spans="1:17" s="10" customFormat="1" ht="105" customHeight="1">
      <c r="A79" s="17" t="s">
        <v>61</v>
      </c>
      <c r="B79" s="63" t="s">
        <v>158</v>
      </c>
      <c r="C79" s="64"/>
      <c r="D79" s="64"/>
      <c r="E79" s="122"/>
      <c r="F79" s="64"/>
      <c r="G79" s="110"/>
      <c r="I79" s="31"/>
      <c r="J79" s="27"/>
      <c r="M79" s="35"/>
      <c r="N79" s="35"/>
      <c r="O79" s="35"/>
      <c r="Q79" s="94"/>
    </row>
    <row r="80" spans="1:17" s="10" customFormat="1" ht="15.75" customHeight="1">
      <c r="A80" s="11"/>
      <c r="B80" s="63" t="s">
        <v>94</v>
      </c>
      <c r="C80" s="64">
        <v>5</v>
      </c>
      <c r="D80" s="64"/>
      <c r="E80" s="122"/>
      <c r="F80" s="89"/>
      <c r="G80" s="110"/>
      <c r="H80" s="89"/>
      <c r="I80" s="31"/>
      <c r="J80" s="27"/>
      <c r="M80" s="35"/>
      <c r="N80" s="35"/>
      <c r="O80" s="35"/>
      <c r="Q80" s="94"/>
    </row>
    <row r="81" spans="1:17" s="10" customFormat="1" ht="15.75" customHeight="1">
      <c r="A81" s="11"/>
      <c r="B81" s="63"/>
      <c r="C81" s="64"/>
      <c r="D81" s="64"/>
      <c r="E81" s="120"/>
      <c r="F81" s="64"/>
      <c r="G81" s="110"/>
      <c r="H81" s="64"/>
      <c r="I81" s="31"/>
      <c r="J81" s="27"/>
      <c r="M81" s="35"/>
      <c r="N81" s="35"/>
      <c r="O81" s="35"/>
      <c r="Q81" s="94"/>
    </row>
    <row r="82" spans="1:17" s="10" customFormat="1" ht="41.25" customHeight="1">
      <c r="A82" s="17" t="s">
        <v>134</v>
      </c>
      <c r="B82" s="63" t="s">
        <v>169</v>
      </c>
      <c r="C82" s="64"/>
      <c r="D82" s="64"/>
      <c r="E82" s="120"/>
      <c r="F82" s="64"/>
      <c r="G82" s="110"/>
      <c r="I82" s="31"/>
      <c r="J82" s="27"/>
      <c r="M82" s="35"/>
      <c r="N82" s="35"/>
      <c r="O82" s="35"/>
      <c r="Q82" s="94"/>
    </row>
    <row r="83" spans="1:17" s="10" customFormat="1" ht="15.75" customHeight="1">
      <c r="A83" s="11"/>
      <c r="B83" s="63" t="s">
        <v>170</v>
      </c>
      <c r="C83" s="64">
        <v>1</v>
      </c>
      <c r="D83" s="64"/>
      <c r="E83" s="120"/>
      <c r="F83" s="89"/>
      <c r="G83" s="110"/>
      <c r="H83" s="89"/>
      <c r="I83" s="31"/>
      <c r="J83" s="27"/>
      <c r="M83" s="35"/>
      <c r="N83" s="35"/>
      <c r="O83" s="35"/>
      <c r="Q83" s="94"/>
    </row>
    <row r="84" spans="1:17" s="10" customFormat="1" ht="15.75" customHeight="1">
      <c r="A84" s="11"/>
      <c r="B84" s="63"/>
      <c r="C84" s="64"/>
      <c r="D84" s="64"/>
      <c r="E84" s="120"/>
      <c r="F84" s="64"/>
      <c r="G84" s="110"/>
      <c r="H84" s="64"/>
      <c r="I84" s="31"/>
      <c r="J84" s="27"/>
      <c r="M84" s="35"/>
      <c r="N84" s="35"/>
      <c r="O84" s="35"/>
      <c r="Q84" s="94"/>
    </row>
    <row r="85" spans="1:17" s="10" customFormat="1" ht="24" customHeight="1">
      <c r="A85" s="17" t="s">
        <v>135</v>
      </c>
      <c r="B85" s="63" t="s">
        <v>171</v>
      </c>
      <c r="C85" s="64"/>
      <c r="D85" s="64"/>
      <c r="E85" s="120"/>
      <c r="F85" s="64"/>
      <c r="G85" s="110"/>
      <c r="I85" s="31"/>
      <c r="J85" s="27"/>
      <c r="M85" s="35"/>
      <c r="N85" s="35"/>
      <c r="O85" s="35"/>
      <c r="Q85" s="94"/>
    </row>
    <row r="86" spans="1:17" s="10" customFormat="1" ht="15.75" customHeight="1">
      <c r="A86" s="11"/>
      <c r="B86" s="63" t="s">
        <v>170</v>
      </c>
      <c r="C86" s="64">
        <v>1</v>
      </c>
      <c r="D86" s="64"/>
      <c r="E86" s="120"/>
      <c r="F86" s="89"/>
      <c r="G86" s="110"/>
      <c r="H86" s="89"/>
      <c r="I86" s="31"/>
      <c r="J86" s="27"/>
      <c r="M86" s="35"/>
      <c r="N86" s="35"/>
      <c r="O86" s="35"/>
      <c r="Q86" s="94"/>
    </row>
    <row r="87" spans="1:17" s="10" customFormat="1" ht="15.75" customHeight="1">
      <c r="A87" s="11"/>
      <c r="B87" s="63"/>
      <c r="C87" s="64"/>
      <c r="D87" s="64"/>
      <c r="E87" s="120"/>
      <c r="F87" s="64"/>
      <c r="G87" s="110"/>
      <c r="I87" s="31"/>
      <c r="J87" s="27"/>
      <c r="M87" s="35"/>
      <c r="N87" s="35"/>
      <c r="O87" s="35"/>
      <c r="Q87" s="94"/>
    </row>
    <row r="88" spans="1:17" s="10" customFormat="1" ht="15.75">
      <c r="A88" s="16"/>
      <c r="B88" s="70" t="s">
        <v>97</v>
      </c>
      <c r="C88" s="60"/>
      <c r="D88" s="60"/>
      <c r="E88" s="118"/>
      <c r="F88" s="60"/>
      <c r="G88" s="108"/>
      <c r="H88" s="60"/>
      <c r="I88" s="125"/>
      <c r="J88" s="27"/>
      <c r="M88" s="35"/>
      <c r="N88" s="35"/>
      <c r="O88" s="35"/>
      <c r="Q88" s="92"/>
    </row>
    <row r="89" spans="1:17" s="10" customFormat="1" ht="15.75">
      <c r="A89" s="16"/>
      <c r="B89" s="70"/>
      <c r="C89" s="60"/>
      <c r="D89" s="60"/>
      <c r="E89" s="118"/>
      <c r="F89" s="60"/>
      <c r="G89" s="108"/>
      <c r="H89" s="60"/>
      <c r="I89" s="31"/>
      <c r="J89" s="27"/>
      <c r="M89" s="35"/>
      <c r="N89" s="35"/>
      <c r="O89" s="35"/>
      <c r="Q89" s="92"/>
    </row>
    <row r="90" spans="1:17" s="10" customFormat="1" ht="15.75">
      <c r="A90" s="16" t="s">
        <v>84</v>
      </c>
      <c r="B90" s="12" t="s">
        <v>69</v>
      </c>
      <c r="C90" s="57"/>
      <c r="E90" s="117"/>
      <c r="G90" s="107"/>
      <c r="I90" s="31"/>
      <c r="J90" s="27"/>
      <c r="M90" s="35"/>
      <c r="N90" s="35"/>
      <c r="O90" s="35"/>
      <c r="Q90" s="100"/>
    </row>
    <row r="91" spans="1:17" s="10" customFormat="1" ht="15.75">
      <c r="A91" s="16"/>
      <c r="B91" s="12"/>
      <c r="C91" s="57"/>
      <c r="E91" s="117"/>
      <c r="G91" s="107"/>
      <c r="I91" s="31"/>
      <c r="J91" s="27"/>
      <c r="M91" s="35"/>
      <c r="N91" s="35"/>
      <c r="O91" s="35"/>
      <c r="Q91" s="100"/>
    </row>
    <row r="92" spans="1:17" s="74" customFormat="1" ht="25.5">
      <c r="A92" s="17" t="s">
        <v>85</v>
      </c>
      <c r="B92" s="63" t="s">
        <v>77</v>
      </c>
      <c r="C92" s="64"/>
      <c r="D92" s="64"/>
      <c r="E92" s="120"/>
      <c r="F92" s="64"/>
      <c r="G92" s="110"/>
      <c r="H92" s="71"/>
      <c r="I92" s="72"/>
      <c r="J92" s="73"/>
      <c r="M92" s="75"/>
      <c r="N92" s="75"/>
      <c r="O92" s="75"/>
      <c r="Q92" s="94"/>
    </row>
    <row r="93" spans="2:8" ht="15.75">
      <c r="B93" s="63" t="s">
        <v>72</v>
      </c>
      <c r="C93" s="64">
        <v>77</v>
      </c>
      <c r="E93" s="94"/>
      <c r="F93" s="89"/>
      <c r="H93" s="89"/>
    </row>
    <row r="94" spans="2:8" ht="15.75">
      <c r="B94" s="141"/>
      <c r="C94" s="66"/>
      <c r="D94" s="66"/>
      <c r="E94" s="101"/>
      <c r="F94" s="66"/>
      <c r="G94" s="101"/>
      <c r="H94" s="71"/>
    </row>
    <row r="95" spans="1:8" ht="51">
      <c r="A95" s="50" t="s">
        <v>86</v>
      </c>
      <c r="B95" s="63" t="s">
        <v>159</v>
      </c>
      <c r="H95" s="71"/>
    </row>
    <row r="96" spans="2:8" ht="15.75">
      <c r="B96" s="63" t="s">
        <v>78</v>
      </c>
      <c r="C96" s="64">
        <f>1360.65</f>
        <v>1360.65</v>
      </c>
      <c r="F96" s="89"/>
      <c r="H96" s="89"/>
    </row>
    <row r="97" spans="2:8" ht="15.75">
      <c r="B97" s="63"/>
      <c r="C97" s="66"/>
      <c r="D97" s="66"/>
      <c r="E97" s="143"/>
      <c r="F97" s="144"/>
      <c r="G97" s="145"/>
      <c r="H97" s="89"/>
    </row>
    <row r="98" spans="1:8" ht="51.75" customHeight="1">
      <c r="A98" s="50" t="s">
        <v>22</v>
      </c>
      <c r="B98" s="63" t="s">
        <v>160</v>
      </c>
      <c r="H98" s="71"/>
    </row>
    <row r="99" spans="2:8" ht="15.75">
      <c r="B99" s="63" t="s">
        <v>74</v>
      </c>
      <c r="C99" s="64">
        <v>40</v>
      </c>
      <c r="F99" s="89"/>
      <c r="H99" s="89"/>
    </row>
    <row r="100" spans="2:8" ht="15.75">
      <c r="B100" s="63"/>
      <c r="C100" s="66"/>
      <c r="D100" s="66"/>
      <c r="E100" s="143"/>
      <c r="F100" s="66"/>
      <c r="G100" s="145"/>
      <c r="H100" s="71"/>
    </row>
    <row r="101" spans="1:8" ht="45.75" customHeight="1">
      <c r="A101" s="50" t="s">
        <v>87</v>
      </c>
      <c r="B101" s="63" t="s">
        <v>111</v>
      </c>
      <c r="H101" s="71"/>
    </row>
    <row r="102" spans="2:10" ht="15.75">
      <c r="B102" s="63" t="s">
        <v>72</v>
      </c>
      <c r="C102" s="64">
        <v>15</v>
      </c>
      <c r="F102" s="89"/>
      <c r="H102" s="89"/>
      <c r="J102" s="54"/>
    </row>
    <row r="103" spans="1:17" s="150" customFormat="1" ht="15.75">
      <c r="A103" s="146"/>
      <c r="B103" s="147"/>
      <c r="C103" s="130"/>
      <c r="D103" s="130"/>
      <c r="E103" s="148"/>
      <c r="F103" s="130"/>
      <c r="G103" s="145"/>
      <c r="H103" s="130"/>
      <c r="Q103" s="101"/>
    </row>
    <row r="104" spans="1:8" ht="25.5">
      <c r="A104" s="50" t="s">
        <v>88</v>
      </c>
      <c r="B104" s="63" t="s">
        <v>6</v>
      </c>
      <c r="H104" s="71"/>
    </row>
    <row r="105" spans="2:8" ht="15.75">
      <c r="B105" s="63"/>
      <c r="H105" s="71"/>
    </row>
    <row r="106" spans="2:8" ht="15.75">
      <c r="B106" s="63" t="s">
        <v>145</v>
      </c>
      <c r="H106" s="71"/>
    </row>
    <row r="107" spans="2:8" ht="15.75">
      <c r="B107" s="63" t="s">
        <v>72</v>
      </c>
      <c r="C107" s="64">
        <v>1744.8</v>
      </c>
      <c r="E107" s="94"/>
      <c r="F107" s="89"/>
      <c r="H107" s="89"/>
    </row>
    <row r="108" spans="1:17" s="150" customFormat="1" ht="15.75">
      <c r="A108" s="146"/>
      <c r="B108" s="147"/>
      <c r="C108" s="130"/>
      <c r="D108" s="130"/>
      <c r="E108" s="101"/>
      <c r="F108" s="130"/>
      <c r="G108" s="145"/>
      <c r="H108" s="130"/>
      <c r="Q108" s="101"/>
    </row>
    <row r="109" spans="2:8" ht="15.75">
      <c r="B109" s="63" t="s">
        <v>146</v>
      </c>
      <c r="H109" s="71"/>
    </row>
    <row r="110" spans="2:8" ht="15.75">
      <c r="B110" s="63" t="s">
        <v>72</v>
      </c>
      <c r="C110" s="64">
        <v>436.2</v>
      </c>
      <c r="F110" s="89"/>
      <c r="H110" s="89"/>
    </row>
    <row r="111" spans="1:17" s="150" customFormat="1" ht="15.75">
      <c r="A111" s="146"/>
      <c r="B111" s="147"/>
      <c r="C111" s="130"/>
      <c r="D111" s="130"/>
      <c r="E111" s="143"/>
      <c r="F111" s="130"/>
      <c r="G111" s="145"/>
      <c r="H111" s="151"/>
      <c r="Q111" s="101"/>
    </row>
    <row r="112" spans="1:8" ht="25.5">
      <c r="A112" s="50" t="s">
        <v>89</v>
      </c>
      <c r="B112" s="63" t="s">
        <v>5</v>
      </c>
      <c r="H112" s="71"/>
    </row>
    <row r="113" spans="2:8" ht="15.75">
      <c r="B113" s="63"/>
      <c r="H113" s="71"/>
    </row>
    <row r="114" spans="2:8" ht="15.75">
      <c r="B114" s="63" t="s">
        <v>145</v>
      </c>
      <c r="H114" s="71"/>
    </row>
    <row r="115" spans="2:8" ht="15.75">
      <c r="B115" s="63" t="s">
        <v>72</v>
      </c>
      <c r="C115" s="64">
        <f>114*0.8</f>
        <v>91.2</v>
      </c>
      <c r="E115" s="64"/>
      <c r="F115" s="89"/>
      <c r="H115" s="89"/>
    </row>
    <row r="116" spans="2:10" ht="15.75">
      <c r="B116" s="63"/>
      <c r="H116" s="64"/>
      <c r="J116" s="54"/>
    </row>
    <row r="117" spans="2:8" ht="15.75">
      <c r="B117" s="63" t="s">
        <v>146</v>
      </c>
      <c r="H117" s="71"/>
    </row>
    <row r="118" spans="2:8" ht="15.75">
      <c r="B118" s="63" t="s">
        <v>72</v>
      </c>
      <c r="C118" s="64">
        <f>114*0.2</f>
        <v>22.8</v>
      </c>
      <c r="E118" s="94"/>
      <c r="F118" s="89"/>
      <c r="H118" s="89"/>
    </row>
    <row r="119" spans="2:8" ht="15.75">
      <c r="B119" s="63"/>
      <c r="H119" s="71"/>
    </row>
    <row r="120" spans="1:17" s="74" customFormat="1" ht="38.25">
      <c r="A120" s="50" t="s">
        <v>99</v>
      </c>
      <c r="B120" s="63" t="s">
        <v>90</v>
      </c>
      <c r="C120" s="64"/>
      <c r="D120" s="64"/>
      <c r="E120" s="120"/>
      <c r="F120" s="64"/>
      <c r="G120" s="110"/>
      <c r="H120" s="71"/>
      <c r="I120" s="72"/>
      <c r="J120" s="73"/>
      <c r="M120" s="75"/>
      <c r="N120" s="75"/>
      <c r="O120" s="75"/>
      <c r="Q120" s="94"/>
    </row>
    <row r="121" spans="2:8" ht="15.75">
      <c r="B121" s="63" t="s">
        <v>78</v>
      </c>
      <c r="C121" s="64">
        <v>924.2</v>
      </c>
      <c r="H121" s="64"/>
    </row>
    <row r="122" spans="1:17" s="150" customFormat="1" ht="15.75">
      <c r="A122" s="146"/>
      <c r="B122" s="147"/>
      <c r="C122" s="130"/>
      <c r="D122" s="130"/>
      <c r="E122" s="143"/>
      <c r="F122" s="130"/>
      <c r="G122" s="145"/>
      <c r="H122" s="151"/>
      <c r="Q122" s="101"/>
    </row>
    <row r="123" spans="1:17" s="74" customFormat="1" ht="98.25" customHeight="1">
      <c r="A123" s="50" t="s">
        <v>100</v>
      </c>
      <c r="B123" s="63" t="s">
        <v>147</v>
      </c>
      <c r="C123" s="64"/>
      <c r="D123" s="64"/>
      <c r="E123" s="120"/>
      <c r="F123" s="64"/>
      <c r="G123" s="110"/>
      <c r="H123" s="71"/>
      <c r="I123" s="72"/>
      <c r="J123" s="73"/>
      <c r="M123" s="75"/>
      <c r="N123" s="75"/>
      <c r="O123" s="75"/>
      <c r="Q123" s="94"/>
    </row>
    <row r="124" spans="2:8" ht="15.75">
      <c r="B124" s="63" t="s">
        <v>72</v>
      </c>
      <c r="C124" s="64">
        <v>108</v>
      </c>
      <c r="H124" s="64"/>
    </row>
    <row r="125" spans="1:17" s="150" customFormat="1" ht="15.75">
      <c r="A125" s="146"/>
      <c r="B125" s="147"/>
      <c r="C125" s="130"/>
      <c r="D125" s="130"/>
      <c r="E125" s="143"/>
      <c r="F125" s="130"/>
      <c r="G125" s="145"/>
      <c r="H125" s="151"/>
      <c r="Q125" s="101"/>
    </row>
    <row r="126" spans="1:17" s="74" customFormat="1" ht="102.75" customHeight="1">
      <c r="A126" s="50" t="s">
        <v>101</v>
      </c>
      <c r="B126" s="63" t="s">
        <v>139</v>
      </c>
      <c r="C126" s="64"/>
      <c r="D126" s="64"/>
      <c r="E126" s="120"/>
      <c r="F126" s="64"/>
      <c r="G126" s="110"/>
      <c r="H126" s="71"/>
      <c r="I126" s="72"/>
      <c r="J126" s="73"/>
      <c r="M126" s="75"/>
      <c r="N126" s="75"/>
      <c r="O126" s="75"/>
      <c r="Q126" s="94"/>
    </row>
    <row r="127" spans="2:8" ht="15.75">
      <c r="B127" s="63" t="s">
        <v>72</v>
      </c>
      <c r="C127" s="64">
        <v>240</v>
      </c>
      <c r="H127" s="64"/>
    </row>
    <row r="128" spans="1:17" s="150" customFormat="1" ht="15.75">
      <c r="A128" s="146"/>
      <c r="B128" s="147"/>
      <c r="C128" s="130"/>
      <c r="D128" s="130"/>
      <c r="E128" s="143"/>
      <c r="F128" s="130"/>
      <c r="G128" s="145"/>
      <c r="H128" s="151"/>
      <c r="Q128" s="101"/>
    </row>
    <row r="129" spans="1:17" ht="82.5" customHeight="1">
      <c r="A129" s="82" t="s">
        <v>102</v>
      </c>
      <c r="B129" s="83" t="s">
        <v>27</v>
      </c>
      <c r="C129" s="84"/>
      <c r="D129" s="84"/>
      <c r="H129" s="71"/>
      <c r="Q129" s="97"/>
    </row>
    <row r="130" spans="1:17" ht="15.75">
      <c r="A130" s="82"/>
      <c r="B130" s="83" t="s">
        <v>72</v>
      </c>
      <c r="C130" s="84">
        <f>843*0.63</f>
        <v>531.09</v>
      </c>
      <c r="D130" s="84"/>
      <c r="H130" s="64"/>
      <c r="Q130" s="97"/>
    </row>
    <row r="131" spans="1:17" s="150" customFormat="1" ht="15.75">
      <c r="A131" s="152"/>
      <c r="B131" s="153"/>
      <c r="C131" s="154"/>
      <c r="D131" s="154"/>
      <c r="E131" s="143"/>
      <c r="F131" s="130"/>
      <c r="G131" s="110"/>
      <c r="H131" s="151"/>
      <c r="Q131" s="155"/>
    </row>
    <row r="132" spans="1:17" s="74" customFormat="1" ht="25.5">
      <c r="A132" s="82" t="s">
        <v>103</v>
      </c>
      <c r="B132" s="83" t="s">
        <v>115</v>
      </c>
      <c r="C132" s="84"/>
      <c r="D132" s="84"/>
      <c r="E132" s="120"/>
      <c r="F132" s="64"/>
      <c r="G132" s="110"/>
      <c r="H132" s="71"/>
      <c r="Q132" s="97"/>
    </row>
    <row r="133" spans="1:17" ht="15.75">
      <c r="A133" s="82"/>
      <c r="B133" s="83" t="s">
        <v>72</v>
      </c>
      <c r="C133" s="84">
        <v>336.91</v>
      </c>
      <c r="D133" s="84"/>
      <c r="H133" s="64"/>
      <c r="I133" s="53"/>
      <c r="J133" s="53"/>
      <c r="M133" s="53"/>
      <c r="N133" s="53"/>
      <c r="O133" s="53"/>
      <c r="Q133" s="97"/>
    </row>
    <row r="134" spans="1:17" s="150" customFormat="1" ht="15.75">
      <c r="A134" s="152"/>
      <c r="B134" s="153"/>
      <c r="C134" s="154"/>
      <c r="D134" s="154"/>
      <c r="E134" s="143"/>
      <c r="F134" s="130"/>
      <c r="G134" s="145"/>
      <c r="H134" s="151"/>
      <c r="Q134" s="155"/>
    </row>
    <row r="135" spans="1:8" ht="54" customHeight="1">
      <c r="A135" s="50" t="s">
        <v>104</v>
      </c>
      <c r="B135" s="63" t="s">
        <v>110</v>
      </c>
      <c r="H135" s="71"/>
    </row>
    <row r="136" spans="2:8" ht="15.75">
      <c r="B136" s="63" t="s">
        <v>72</v>
      </c>
      <c r="C136" s="64">
        <v>991</v>
      </c>
      <c r="H136" s="64"/>
    </row>
    <row r="137" spans="1:17" s="150" customFormat="1" ht="15.75">
      <c r="A137" s="146"/>
      <c r="B137" s="147"/>
      <c r="C137" s="130"/>
      <c r="D137" s="130"/>
      <c r="E137" s="148"/>
      <c r="F137" s="130"/>
      <c r="G137" s="145"/>
      <c r="H137" s="151"/>
      <c r="Q137" s="101"/>
    </row>
    <row r="138" spans="1:8" ht="139.5" customHeight="1">
      <c r="A138" s="50" t="s">
        <v>105</v>
      </c>
      <c r="B138" s="21" t="s">
        <v>182</v>
      </c>
      <c r="H138" s="71"/>
    </row>
    <row r="139" spans="2:8" ht="15.75">
      <c r="B139" s="63" t="s">
        <v>78</v>
      </c>
      <c r="C139" s="64">
        <v>2570.65</v>
      </c>
      <c r="E139" s="94"/>
      <c r="H139" s="64"/>
    </row>
    <row r="140" spans="1:17" s="150" customFormat="1" ht="15.75">
      <c r="A140" s="146"/>
      <c r="B140" s="147"/>
      <c r="C140" s="130"/>
      <c r="D140" s="130"/>
      <c r="E140" s="101"/>
      <c r="F140" s="130"/>
      <c r="G140" s="145"/>
      <c r="H140" s="130"/>
      <c r="Q140" s="101"/>
    </row>
    <row r="141" spans="1:8" ht="45.75" customHeight="1">
      <c r="A141" s="50" t="s">
        <v>130</v>
      </c>
      <c r="B141" s="77" t="s">
        <v>25</v>
      </c>
      <c r="C141" s="130"/>
      <c r="H141" s="71"/>
    </row>
    <row r="142" spans="2:8" ht="15.75">
      <c r="B142" s="63" t="s">
        <v>74</v>
      </c>
      <c r="C142" s="64">
        <v>60</v>
      </c>
      <c r="H142" s="64"/>
    </row>
    <row r="143" spans="1:17" s="150" customFormat="1" ht="15.75">
      <c r="A143" s="146"/>
      <c r="B143" s="147"/>
      <c r="C143" s="130"/>
      <c r="D143" s="130"/>
      <c r="E143" s="143"/>
      <c r="F143" s="130"/>
      <c r="G143" s="145"/>
      <c r="H143" s="151"/>
      <c r="Q143" s="101"/>
    </row>
    <row r="144" spans="1:11" ht="46.5" customHeight="1">
      <c r="A144" s="50" t="s">
        <v>123</v>
      </c>
      <c r="B144" s="77" t="s">
        <v>148</v>
      </c>
      <c r="H144" s="71"/>
      <c r="K144" s="131"/>
    </row>
    <row r="145" spans="2:8" ht="15.75">
      <c r="B145" s="63" t="s">
        <v>78</v>
      </c>
      <c r="C145" s="64">
        <f>142.8</f>
        <v>142.8</v>
      </c>
      <c r="H145" s="64"/>
    </row>
    <row r="146" spans="1:17" s="150" customFormat="1" ht="15.75">
      <c r="A146" s="146"/>
      <c r="B146" s="147"/>
      <c r="C146" s="130"/>
      <c r="D146" s="130"/>
      <c r="E146" s="148"/>
      <c r="F146" s="130"/>
      <c r="G146" s="145"/>
      <c r="H146" s="151"/>
      <c r="Q146" s="101"/>
    </row>
    <row r="147" spans="1:17" s="150" customFormat="1" ht="93.75" customHeight="1">
      <c r="A147" s="50" t="s">
        <v>175</v>
      </c>
      <c r="B147" s="21" t="s">
        <v>181</v>
      </c>
      <c r="C147" s="130"/>
      <c r="D147" s="130"/>
      <c r="E147" s="148"/>
      <c r="F147" s="130"/>
      <c r="G147" s="145"/>
      <c r="H147" s="151"/>
      <c r="Q147" s="101"/>
    </row>
    <row r="148" spans="1:17" s="150" customFormat="1" ht="15.75">
      <c r="A148" s="50"/>
      <c r="B148" s="63" t="s">
        <v>78</v>
      </c>
      <c r="C148" s="64">
        <v>240</v>
      </c>
      <c r="D148" s="130"/>
      <c r="E148" s="148"/>
      <c r="F148" s="130"/>
      <c r="G148" s="145"/>
      <c r="H148" s="151"/>
      <c r="Q148" s="101"/>
    </row>
    <row r="149" spans="1:17" s="150" customFormat="1" ht="15.75">
      <c r="A149" s="146"/>
      <c r="B149" s="147"/>
      <c r="C149" s="130"/>
      <c r="D149" s="130"/>
      <c r="E149" s="148"/>
      <c r="F149" s="130"/>
      <c r="G149" s="145"/>
      <c r="H149" s="151"/>
      <c r="Q149" s="101"/>
    </row>
    <row r="150" spans="1:17" s="150" customFormat="1" ht="25.5">
      <c r="A150" s="50" t="s">
        <v>177</v>
      </c>
      <c r="B150" s="63" t="s">
        <v>178</v>
      </c>
      <c r="C150" s="64"/>
      <c r="D150" s="130"/>
      <c r="E150" s="148"/>
      <c r="F150" s="130"/>
      <c r="G150" s="145"/>
      <c r="H150" s="151"/>
      <c r="Q150" s="101"/>
    </row>
    <row r="151" spans="1:17" s="150" customFormat="1" ht="15.75">
      <c r="A151" s="50"/>
      <c r="B151" s="63" t="s">
        <v>74</v>
      </c>
      <c r="C151" s="64">
        <v>270</v>
      </c>
      <c r="D151" s="130"/>
      <c r="E151" s="148"/>
      <c r="F151" s="130"/>
      <c r="G151" s="145"/>
      <c r="H151" s="151"/>
      <c r="Q151" s="101"/>
    </row>
    <row r="152" spans="1:17" s="150" customFormat="1" ht="15.75">
      <c r="A152" s="146"/>
      <c r="B152" s="147"/>
      <c r="C152" s="130"/>
      <c r="D152" s="130"/>
      <c r="E152" s="148"/>
      <c r="F152" s="130"/>
      <c r="G152" s="145"/>
      <c r="H152" s="151"/>
      <c r="Q152" s="101"/>
    </row>
    <row r="153" spans="1:17" s="150" customFormat="1" ht="51">
      <c r="A153" s="50" t="s">
        <v>179</v>
      </c>
      <c r="B153" s="63" t="s">
        <v>180</v>
      </c>
      <c r="C153" s="130"/>
      <c r="D153" s="130"/>
      <c r="E153" s="148"/>
      <c r="F153" s="130"/>
      <c r="G153" s="145"/>
      <c r="H153" s="151"/>
      <c r="Q153" s="101"/>
    </row>
    <row r="154" spans="1:17" s="150" customFormat="1" ht="15.75">
      <c r="A154" s="50"/>
      <c r="B154" s="63" t="s">
        <v>75</v>
      </c>
      <c r="C154" s="64">
        <v>4</v>
      </c>
      <c r="D154" s="130"/>
      <c r="E154" s="148"/>
      <c r="F154" s="130"/>
      <c r="G154" s="145"/>
      <c r="H154" s="151"/>
      <c r="Q154" s="101"/>
    </row>
    <row r="155" spans="1:17" s="150" customFormat="1" ht="15.75">
      <c r="A155" s="146"/>
      <c r="B155" s="147"/>
      <c r="C155" s="130"/>
      <c r="D155" s="130"/>
      <c r="E155" s="148"/>
      <c r="F155" s="130"/>
      <c r="G155" s="145"/>
      <c r="H155" s="151"/>
      <c r="Q155" s="101"/>
    </row>
    <row r="156" spans="1:17" s="150" customFormat="1" ht="15.75">
      <c r="A156" s="146"/>
      <c r="B156" s="147"/>
      <c r="C156" s="130"/>
      <c r="D156" s="130"/>
      <c r="E156" s="148"/>
      <c r="F156" s="130"/>
      <c r="G156" s="145"/>
      <c r="H156" s="151"/>
      <c r="Q156" s="101"/>
    </row>
    <row r="157" spans="1:8" ht="51">
      <c r="A157" s="50" t="s">
        <v>117</v>
      </c>
      <c r="B157" s="63" t="s">
        <v>161</v>
      </c>
      <c r="H157" s="71"/>
    </row>
    <row r="158" spans="2:8" ht="15.75">
      <c r="B158" s="63" t="s">
        <v>72</v>
      </c>
      <c r="C158" s="64">
        <v>1958.09</v>
      </c>
      <c r="H158" s="64"/>
    </row>
    <row r="159" spans="1:17" s="150" customFormat="1" ht="15.75">
      <c r="A159" s="146"/>
      <c r="B159" s="147"/>
      <c r="C159" s="130"/>
      <c r="D159" s="130"/>
      <c r="E159" s="148"/>
      <c r="F159" s="130"/>
      <c r="G159" s="145"/>
      <c r="H159" s="151"/>
      <c r="Q159" s="101"/>
    </row>
    <row r="160" spans="1:8" ht="53.25" customHeight="1">
      <c r="A160" s="50" t="s">
        <v>118</v>
      </c>
      <c r="B160" s="63" t="s">
        <v>142</v>
      </c>
      <c r="H160" s="71"/>
    </row>
    <row r="161" spans="2:8" ht="15.75">
      <c r="B161" s="63" t="s">
        <v>78</v>
      </c>
      <c r="C161" s="64">
        <v>663.33</v>
      </c>
      <c r="H161" s="64"/>
    </row>
    <row r="162" spans="1:17" s="150" customFormat="1" ht="15.75">
      <c r="A162" s="146"/>
      <c r="B162" s="147"/>
      <c r="C162" s="130"/>
      <c r="D162" s="130"/>
      <c r="E162" s="148"/>
      <c r="F162" s="130"/>
      <c r="G162" s="145"/>
      <c r="H162" s="151"/>
      <c r="Q162" s="101"/>
    </row>
    <row r="163" spans="1:8" ht="15.75">
      <c r="A163" s="50" t="s">
        <v>124</v>
      </c>
      <c r="B163" s="63" t="s">
        <v>93</v>
      </c>
      <c r="H163" s="71"/>
    </row>
    <row r="164" spans="2:8" ht="15.75">
      <c r="B164" s="63" t="s">
        <v>94</v>
      </c>
      <c r="C164" s="64">
        <v>5</v>
      </c>
      <c r="H164" s="64"/>
    </row>
    <row r="165" spans="2:8" ht="15.75">
      <c r="B165" s="63"/>
      <c r="H165" s="71"/>
    </row>
    <row r="166" spans="1:17" s="74" customFormat="1" ht="58.5" customHeight="1">
      <c r="A166" s="50" t="s">
        <v>125</v>
      </c>
      <c r="B166" s="63" t="s">
        <v>33</v>
      </c>
      <c r="C166" s="64"/>
      <c r="D166" s="64"/>
      <c r="E166" s="120"/>
      <c r="F166" s="64"/>
      <c r="G166" s="110"/>
      <c r="H166" s="71"/>
      <c r="I166" s="72"/>
      <c r="J166" s="73"/>
      <c r="M166" s="75"/>
      <c r="N166" s="75"/>
      <c r="O166" s="75"/>
      <c r="Q166" s="94"/>
    </row>
    <row r="167" spans="2:8" ht="15.75">
      <c r="B167" s="63" t="s">
        <v>91</v>
      </c>
      <c r="H167" s="64"/>
    </row>
    <row r="168" spans="2:8" ht="15.75">
      <c r="B168" s="63"/>
      <c r="H168" s="71"/>
    </row>
    <row r="169" spans="1:17" s="10" customFormat="1" ht="15.75">
      <c r="A169" s="50"/>
      <c r="B169" s="70" t="s">
        <v>73</v>
      </c>
      <c r="C169" s="68"/>
      <c r="D169" s="68"/>
      <c r="E169" s="121"/>
      <c r="F169" s="68"/>
      <c r="G169" s="108"/>
      <c r="H169" s="60"/>
      <c r="I169" s="108"/>
      <c r="J169" s="27"/>
      <c r="M169" s="35"/>
      <c r="N169" s="35"/>
      <c r="O169" s="35"/>
      <c r="Q169" s="95"/>
    </row>
    <row r="170" spans="1:17" s="10" customFormat="1" ht="15.75">
      <c r="A170" s="50"/>
      <c r="B170" s="70"/>
      <c r="C170" s="68"/>
      <c r="D170" s="68"/>
      <c r="E170" s="121"/>
      <c r="F170" s="68"/>
      <c r="G170" s="108"/>
      <c r="H170" s="60"/>
      <c r="I170" s="31"/>
      <c r="J170" s="27"/>
      <c r="M170" s="35"/>
      <c r="N170" s="35"/>
      <c r="O170" s="35"/>
      <c r="Q170" s="95"/>
    </row>
    <row r="171" spans="1:17" ht="15.75" customHeight="1">
      <c r="A171" s="58"/>
      <c r="B171" s="12"/>
      <c r="C171" s="68"/>
      <c r="D171" s="68"/>
      <c r="E171" s="121"/>
      <c r="F171" s="68"/>
      <c r="G171" s="108"/>
      <c r="Q171" s="95"/>
    </row>
    <row r="172" spans="1:17" ht="15.75">
      <c r="A172" s="16" t="s">
        <v>96</v>
      </c>
      <c r="B172" s="12" t="s">
        <v>70</v>
      </c>
      <c r="C172" s="57"/>
      <c r="D172" s="10"/>
      <c r="E172" s="117"/>
      <c r="F172" s="10"/>
      <c r="G172" s="107"/>
      <c r="H172" s="10"/>
      <c r="Q172" s="100"/>
    </row>
    <row r="173" spans="1:17" ht="15.75">
      <c r="A173" s="16"/>
      <c r="B173" s="12"/>
      <c r="C173" s="57"/>
      <c r="D173" s="10"/>
      <c r="E173" s="117"/>
      <c r="F173" s="10"/>
      <c r="G173" s="107"/>
      <c r="H173" s="10"/>
      <c r="Q173" s="100"/>
    </row>
    <row r="174" spans="1:8" ht="58.5" customHeight="1">
      <c r="A174" s="50" t="s">
        <v>106</v>
      </c>
      <c r="B174" s="78" t="s">
        <v>31</v>
      </c>
      <c r="H174" s="71"/>
    </row>
    <row r="175" spans="2:8" ht="15.75">
      <c r="B175" s="63" t="s">
        <v>74</v>
      </c>
      <c r="C175" s="64">
        <v>417</v>
      </c>
      <c r="H175" s="64"/>
    </row>
    <row r="176" spans="2:8" ht="15.75">
      <c r="B176" s="63"/>
      <c r="H176" s="64"/>
    </row>
    <row r="177" spans="1:13" ht="83.25" customHeight="1">
      <c r="A177" s="50" t="s">
        <v>34</v>
      </c>
      <c r="B177" s="78" t="s">
        <v>40</v>
      </c>
      <c r="H177" s="71"/>
      <c r="K177" s="13"/>
      <c r="M177" s="78"/>
    </row>
    <row r="178" spans="2:8" ht="15.75">
      <c r="B178" s="63" t="s">
        <v>74</v>
      </c>
      <c r="C178" s="64">
        <v>52</v>
      </c>
      <c r="H178" s="64"/>
    </row>
    <row r="179" spans="2:8" ht="15.75">
      <c r="B179" s="63"/>
      <c r="C179" s="66"/>
      <c r="H179" s="64"/>
    </row>
    <row r="180" spans="1:8" ht="108" customHeight="1">
      <c r="A180" s="50" t="s">
        <v>29</v>
      </c>
      <c r="B180" s="13" t="s">
        <v>15</v>
      </c>
      <c r="H180" s="71"/>
    </row>
    <row r="181" spans="2:17" ht="15.75">
      <c r="B181" s="63" t="s">
        <v>75</v>
      </c>
      <c r="C181" s="64">
        <v>3</v>
      </c>
      <c r="H181" s="64"/>
      <c r="Q181" s="103"/>
    </row>
    <row r="182" spans="1:17" s="8" customFormat="1" ht="15.75">
      <c r="A182" s="9"/>
      <c r="B182" s="13"/>
      <c r="C182" s="79"/>
      <c r="D182" s="6"/>
      <c r="E182" s="120"/>
      <c r="F182" s="6"/>
      <c r="G182" s="113"/>
      <c r="H182" s="6"/>
      <c r="Q182" s="98"/>
    </row>
    <row r="183" spans="1:11" ht="112.5" customHeight="1">
      <c r="A183" s="50" t="s">
        <v>14</v>
      </c>
      <c r="B183" s="13" t="s">
        <v>0</v>
      </c>
      <c r="H183" s="71"/>
      <c r="K183" s="132"/>
    </row>
    <row r="184" spans="2:17" ht="15.75">
      <c r="B184" s="63" t="s">
        <v>75</v>
      </c>
      <c r="C184" s="64">
        <v>6</v>
      </c>
      <c r="H184" s="64"/>
      <c r="Q184" s="103"/>
    </row>
    <row r="185" spans="2:17" ht="15.75">
      <c r="B185" s="63"/>
      <c r="C185" s="66"/>
      <c r="H185" s="64"/>
      <c r="Q185" s="103"/>
    </row>
    <row r="186" spans="1:11" ht="109.5" customHeight="1">
      <c r="A186" s="50" t="s">
        <v>8</v>
      </c>
      <c r="B186" s="13" t="s">
        <v>1</v>
      </c>
      <c r="H186" s="71"/>
      <c r="K186" s="132"/>
    </row>
    <row r="187" spans="2:17" ht="15.75">
      <c r="B187" s="63" t="s">
        <v>75</v>
      </c>
      <c r="C187" s="64">
        <v>7</v>
      </c>
      <c r="H187" s="64"/>
      <c r="Q187" s="103"/>
    </row>
    <row r="188" spans="2:17" ht="15.75">
      <c r="B188" s="63"/>
      <c r="H188" s="64"/>
      <c r="Q188" s="103"/>
    </row>
    <row r="189" spans="1:11" ht="107.25" customHeight="1">
      <c r="A189" s="50" t="s">
        <v>153</v>
      </c>
      <c r="B189" s="13" t="s">
        <v>16</v>
      </c>
      <c r="H189" s="71"/>
      <c r="K189" s="132"/>
    </row>
    <row r="190" spans="2:8" ht="15.75">
      <c r="B190" s="63"/>
      <c r="H190" s="71"/>
    </row>
    <row r="191" spans="2:17" ht="15.75">
      <c r="B191" s="63" t="s">
        <v>75</v>
      </c>
      <c r="C191" s="64">
        <v>1</v>
      </c>
      <c r="H191" s="64"/>
      <c r="Q191" s="103"/>
    </row>
    <row r="192" spans="2:17" ht="15.75">
      <c r="B192" s="63"/>
      <c r="C192" s="66"/>
      <c r="H192" s="64"/>
      <c r="Q192" s="103"/>
    </row>
    <row r="193" spans="1:8" ht="106.5" customHeight="1">
      <c r="A193" s="50" t="s">
        <v>9</v>
      </c>
      <c r="B193" s="13" t="s">
        <v>17</v>
      </c>
      <c r="H193" s="71"/>
    </row>
    <row r="194" spans="2:17" ht="15.75">
      <c r="B194" s="63" t="s">
        <v>75</v>
      </c>
      <c r="C194" s="64">
        <v>1</v>
      </c>
      <c r="H194" s="64"/>
      <c r="Q194" s="103"/>
    </row>
    <row r="195" spans="2:17" ht="15.75">
      <c r="B195" s="63"/>
      <c r="C195" s="66"/>
      <c r="H195" s="64"/>
      <c r="Q195" s="103"/>
    </row>
    <row r="196" spans="1:17" s="8" customFormat="1" ht="71.25" customHeight="1">
      <c r="A196" s="9" t="s">
        <v>119</v>
      </c>
      <c r="B196" s="13" t="s">
        <v>136</v>
      </c>
      <c r="C196" s="6"/>
      <c r="D196" s="6"/>
      <c r="E196" s="120"/>
      <c r="F196" s="6"/>
      <c r="G196" s="113"/>
      <c r="H196" s="20"/>
      <c r="Q196" s="98"/>
    </row>
    <row r="197" spans="1:17" s="8" customFormat="1" ht="15.75">
      <c r="A197" s="9"/>
      <c r="B197" s="13" t="s">
        <v>75</v>
      </c>
      <c r="C197" s="6">
        <v>3</v>
      </c>
      <c r="D197" s="6"/>
      <c r="E197" s="120"/>
      <c r="F197" s="6"/>
      <c r="G197" s="113"/>
      <c r="H197" s="6"/>
      <c r="Q197" s="98"/>
    </row>
    <row r="198" spans="1:17" s="8" customFormat="1" ht="15.75">
      <c r="A198" s="9"/>
      <c r="B198" s="13"/>
      <c r="C198" s="7"/>
      <c r="D198" s="6"/>
      <c r="E198" s="120"/>
      <c r="F198" s="6"/>
      <c r="G198" s="113"/>
      <c r="H198" s="6"/>
      <c r="Q198" s="98"/>
    </row>
    <row r="199" spans="1:17" s="8" customFormat="1" ht="51">
      <c r="A199" s="9" t="s">
        <v>183</v>
      </c>
      <c r="B199" s="13" t="s">
        <v>184</v>
      </c>
      <c r="C199" s="7"/>
      <c r="D199" s="6"/>
      <c r="E199" s="120"/>
      <c r="F199" s="6"/>
      <c r="G199" s="113"/>
      <c r="H199" s="6"/>
      <c r="Q199" s="98"/>
    </row>
    <row r="200" spans="1:17" s="8" customFormat="1" ht="15.75">
      <c r="A200" s="9"/>
      <c r="B200" s="13" t="s">
        <v>74</v>
      </c>
      <c r="C200" s="6">
        <v>180</v>
      </c>
      <c r="D200" s="6"/>
      <c r="E200" s="120"/>
      <c r="F200" s="6"/>
      <c r="G200" s="113"/>
      <c r="H200" s="6"/>
      <c r="Q200" s="98"/>
    </row>
    <row r="201" spans="1:17" s="8" customFormat="1" ht="15.75">
      <c r="A201" s="9"/>
      <c r="B201" s="13"/>
      <c r="C201" s="7"/>
      <c r="D201" s="6"/>
      <c r="E201" s="120"/>
      <c r="F201" s="6"/>
      <c r="G201" s="113"/>
      <c r="H201" s="6"/>
      <c r="Q201" s="98"/>
    </row>
    <row r="202" spans="1:17" s="8" customFormat="1" ht="58.5" customHeight="1">
      <c r="A202" s="9" t="s">
        <v>42</v>
      </c>
      <c r="B202" s="13" t="s">
        <v>155</v>
      </c>
      <c r="C202" s="6"/>
      <c r="D202" s="6"/>
      <c r="E202" s="120"/>
      <c r="F202" s="6"/>
      <c r="G202" s="113"/>
      <c r="H202" s="20"/>
      <c r="Q202" s="98"/>
    </row>
    <row r="203" spans="1:17" s="8" customFormat="1" ht="15.75">
      <c r="A203" s="9"/>
      <c r="B203" s="13" t="s">
        <v>75</v>
      </c>
      <c r="C203" s="81">
        <v>3</v>
      </c>
      <c r="D203" s="6"/>
      <c r="E203" s="120"/>
      <c r="F203" s="6"/>
      <c r="G203" s="113"/>
      <c r="H203" s="6"/>
      <c r="I203" s="135"/>
      <c r="Q203" s="102"/>
    </row>
    <row r="204" spans="1:17" s="135" customFormat="1" ht="15.75">
      <c r="A204" s="156"/>
      <c r="B204" s="157"/>
      <c r="C204" s="158"/>
      <c r="D204" s="159"/>
      <c r="E204" s="148"/>
      <c r="F204" s="159"/>
      <c r="G204" s="145"/>
      <c r="H204" s="159"/>
      <c r="Q204" s="102"/>
    </row>
    <row r="205" spans="1:8" ht="32.25" customHeight="1">
      <c r="A205" s="50" t="s">
        <v>10</v>
      </c>
      <c r="B205" s="63" t="s">
        <v>140</v>
      </c>
      <c r="H205" s="71"/>
    </row>
    <row r="206" spans="2:17" ht="15.75">
      <c r="B206" s="63" t="s">
        <v>75</v>
      </c>
      <c r="C206" s="64">
        <v>18</v>
      </c>
      <c r="H206" s="64"/>
      <c r="Q206" s="103"/>
    </row>
    <row r="207" spans="2:17" ht="15.75">
      <c r="B207" s="63"/>
      <c r="H207" s="71"/>
      <c r="Q207" s="101"/>
    </row>
    <row r="208" spans="1:8" ht="25.5">
      <c r="A208" s="50" t="s">
        <v>11</v>
      </c>
      <c r="B208" s="63" t="s">
        <v>126</v>
      </c>
      <c r="H208" s="71"/>
    </row>
    <row r="209" spans="2:8" ht="15.75">
      <c r="B209" s="63" t="s">
        <v>74</v>
      </c>
      <c r="C209" s="64">
        <v>469</v>
      </c>
      <c r="H209" s="64"/>
    </row>
    <row r="210" spans="2:8" ht="15.75">
      <c r="B210" s="63"/>
      <c r="H210" s="71"/>
    </row>
    <row r="211" spans="1:17" s="74" customFormat="1" ht="57.75" customHeight="1">
      <c r="A211" s="50" t="s">
        <v>12</v>
      </c>
      <c r="B211" s="63" t="s">
        <v>150</v>
      </c>
      <c r="C211" s="64"/>
      <c r="D211" s="64"/>
      <c r="E211" s="120"/>
      <c r="F211" s="64"/>
      <c r="G211" s="110"/>
      <c r="H211" s="71"/>
      <c r="I211" s="72"/>
      <c r="J211" s="73"/>
      <c r="M211" s="75"/>
      <c r="N211" s="75"/>
      <c r="O211" s="75"/>
      <c r="Q211" s="94"/>
    </row>
    <row r="212" spans="2:11" ht="15.75">
      <c r="B212" s="63" t="s">
        <v>91</v>
      </c>
      <c r="H212" s="64"/>
      <c r="J212" s="110"/>
      <c r="K212" s="110"/>
    </row>
    <row r="213" spans="2:8" ht="15.75">
      <c r="B213" s="63"/>
      <c r="H213" s="71"/>
    </row>
    <row r="214" spans="2:17" ht="15.75">
      <c r="B214" s="59" t="s">
        <v>76</v>
      </c>
      <c r="C214" s="68"/>
      <c r="D214" s="68"/>
      <c r="E214" s="121"/>
      <c r="F214" s="68"/>
      <c r="G214" s="108"/>
      <c r="Q214" s="95"/>
    </row>
    <row r="215" spans="2:17" ht="15.75">
      <c r="B215" s="59"/>
      <c r="C215" s="68"/>
      <c r="D215" s="68"/>
      <c r="E215" s="121"/>
      <c r="F215" s="68"/>
      <c r="G215" s="108"/>
      <c r="Q215" s="95"/>
    </row>
    <row r="216" spans="1:17" ht="15.75">
      <c r="A216" s="16" t="s">
        <v>7</v>
      </c>
      <c r="B216" s="12" t="s">
        <v>92</v>
      </c>
      <c r="C216" s="57"/>
      <c r="D216" s="10"/>
      <c r="E216" s="117"/>
      <c r="F216" s="10"/>
      <c r="G216" s="107"/>
      <c r="H216" s="64"/>
      <c r="Q216" s="100"/>
    </row>
    <row r="217" ht="15.75">
      <c r="H217" s="71"/>
    </row>
    <row r="218" spans="1:8" ht="38.25">
      <c r="A218" s="50" t="s">
        <v>13</v>
      </c>
      <c r="B218" s="65" t="s">
        <v>133</v>
      </c>
      <c r="H218" s="71"/>
    </row>
    <row r="219" spans="2:8" ht="15.75">
      <c r="B219" s="63" t="s">
        <v>75</v>
      </c>
      <c r="C219" s="64">
        <v>3</v>
      </c>
      <c r="E219" s="94"/>
      <c r="H219" s="64"/>
    </row>
    <row r="220" spans="2:8" ht="15.75">
      <c r="B220" s="63"/>
      <c r="C220" s="66"/>
      <c r="H220" s="64"/>
    </row>
    <row r="221" spans="1:8" ht="56.25" customHeight="1">
      <c r="A221" s="50" t="s">
        <v>120</v>
      </c>
      <c r="B221" s="65" t="s">
        <v>132</v>
      </c>
      <c r="H221" s="71"/>
    </row>
    <row r="222" spans="2:8" ht="15.75">
      <c r="B222" s="63" t="s">
        <v>75</v>
      </c>
      <c r="C222" s="64">
        <v>6</v>
      </c>
      <c r="H222" s="64"/>
    </row>
    <row r="223" spans="1:17" s="150" customFormat="1" ht="15.75">
      <c r="A223" s="146"/>
      <c r="B223" s="160"/>
      <c r="C223" s="130"/>
      <c r="D223" s="130"/>
      <c r="E223" s="148"/>
      <c r="F223" s="130"/>
      <c r="G223" s="145"/>
      <c r="H223" s="151"/>
      <c r="Q223" s="101"/>
    </row>
    <row r="224" spans="1:17" ht="15.75">
      <c r="A224" s="58"/>
      <c r="B224" s="12" t="s">
        <v>98</v>
      </c>
      <c r="C224" s="68"/>
      <c r="D224" s="68"/>
      <c r="E224" s="121"/>
      <c r="F224" s="68"/>
      <c r="G224" s="108"/>
      <c r="Q224" s="95"/>
    </row>
    <row r="225" ht="15.75">
      <c r="H225" s="71"/>
    </row>
    <row r="226" ht="15.75">
      <c r="H226" s="71"/>
    </row>
  </sheetData>
  <sheetProtection/>
  <printOptions/>
  <pageMargins left="0.5511811023622047" right="0.5511811023622047" top="0.7874015748031497" bottom="0.5905511811023623" header="0.3937007874015748" footer="0.3937007874015748"/>
  <pageSetup firstPageNumber="2" useFirstPageNumber="1" horizontalDpi="600" verticalDpi="600" orientation="portrait" paperSize="9" scale="94" r:id="rId1"/>
  <headerFooter alignWithMargins="0">
    <oddHeader>&amp;R&amp;"Arial,Navadno"&amp;9KANAL G1
</oddHeader>
    <oddFooter>&amp;C&amp;"Arial,Navadno"&amp;10&amp;P</oddFooter>
  </headerFooter>
  <rowBreaks count="7" manualBreakCount="7">
    <brk id="47" max="6" man="1"/>
    <brk id="78" max="6" man="1"/>
    <brk id="111" max="6" man="1"/>
    <brk id="137" max="6" man="1"/>
    <brk id="164" max="6" man="1"/>
    <brk id="188" max="6" man="1"/>
    <brk id="21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86"/>
  <sheetViews>
    <sheetView zoomScalePageLayoutView="0" workbookViewId="0" topLeftCell="A1">
      <selection activeCell="C5" sqref="C5"/>
    </sheetView>
  </sheetViews>
  <sheetFormatPr defaultColWidth="8.69921875" defaultRowHeight="15.75"/>
  <cols>
    <col min="1" max="1" width="6" style="50" customWidth="1"/>
    <col min="2" max="2" width="32.3984375" style="65" customWidth="1"/>
    <col min="3" max="3" width="7.3984375" style="64" customWidth="1"/>
    <col min="4" max="4" width="1.203125" style="64" customWidth="1"/>
    <col min="5" max="5" width="8.3984375" style="120" customWidth="1"/>
    <col min="6" max="6" width="2.09765625" style="64" customWidth="1"/>
    <col min="7" max="7" width="14" style="110" customWidth="1"/>
    <col min="8" max="8" width="3.69921875" style="53" customWidth="1"/>
    <col min="9" max="9" width="14.796875" style="54" customWidth="1"/>
    <col min="10" max="10" width="8.69921875" style="55" customWidth="1"/>
    <col min="11" max="11" width="17.69921875" style="53" customWidth="1"/>
    <col min="12" max="12" width="15.59765625" style="53" customWidth="1"/>
    <col min="13" max="15" width="8.69921875" style="56" customWidth="1"/>
    <col min="16" max="16" width="8.69921875" style="53" customWidth="1"/>
    <col min="17" max="17" width="11.19921875" style="94" customWidth="1"/>
    <col min="18" max="16384" width="8.69921875" style="53" customWidth="1"/>
  </cols>
  <sheetData>
    <row r="1" spans="1:17" s="86" customFormat="1" ht="15.75" customHeight="1">
      <c r="A1" s="41"/>
      <c r="B1" s="42" t="s">
        <v>63</v>
      </c>
      <c r="C1" s="2" t="s">
        <v>47</v>
      </c>
      <c r="D1" s="40"/>
      <c r="E1" s="40"/>
      <c r="F1" s="3"/>
      <c r="G1" s="104"/>
      <c r="H1" s="85"/>
      <c r="Q1" s="99"/>
    </row>
    <row r="2" spans="1:17" s="86" customFormat="1" ht="15.75" customHeight="1">
      <c r="A2" s="41"/>
      <c r="B2" s="42"/>
      <c r="C2" s="2" t="s">
        <v>48</v>
      </c>
      <c r="D2" s="40"/>
      <c r="E2" s="40"/>
      <c r="F2" s="3"/>
      <c r="G2" s="104"/>
      <c r="H2" s="85"/>
      <c r="Q2" s="99"/>
    </row>
    <row r="3" spans="1:17" s="86" customFormat="1" ht="15.75" customHeight="1">
      <c r="A3" s="41"/>
      <c r="B3" s="42" t="s">
        <v>35</v>
      </c>
      <c r="C3" s="47" t="s">
        <v>60</v>
      </c>
      <c r="D3" s="40"/>
      <c r="E3" s="114"/>
      <c r="F3" s="3"/>
      <c r="G3" s="104"/>
      <c r="H3" s="85"/>
      <c r="Q3" s="99"/>
    </row>
    <row r="4" spans="1:17" s="86" customFormat="1" ht="15.75">
      <c r="A4" s="41"/>
      <c r="B4" s="42" t="s">
        <v>64</v>
      </c>
      <c r="C4" s="47" t="s">
        <v>50</v>
      </c>
      <c r="D4" s="48"/>
      <c r="E4" s="115"/>
      <c r="F4" s="48"/>
      <c r="G4" s="105"/>
      <c r="Q4" s="90"/>
    </row>
    <row r="5" spans="1:17" s="86" customFormat="1" ht="15.75">
      <c r="A5" s="41"/>
      <c r="B5" s="42" t="s">
        <v>65</v>
      </c>
      <c r="C5" s="2" t="s">
        <v>191</v>
      </c>
      <c r="D5" s="40"/>
      <c r="E5" s="114"/>
      <c r="F5" s="3"/>
      <c r="G5" s="105"/>
      <c r="Q5" s="99"/>
    </row>
    <row r="6" spans="1:17" s="45" customFormat="1" ht="15.75">
      <c r="A6" s="41"/>
      <c r="B6" s="42"/>
      <c r="C6" s="49"/>
      <c r="D6" s="48"/>
      <c r="E6" s="115"/>
      <c r="F6" s="48"/>
      <c r="G6" s="105"/>
      <c r="I6" s="43"/>
      <c r="J6" s="44"/>
      <c r="M6" s="46"/>
      <c r="N6" s="46"/>
      <c r="O6" s="46"/>
      <c r="Q6" s="90"/>
    </row>
    <row r="7" spans="1:17" s="45" customFormat="1" ht="15.75">
      <c r="A7" s="41"/>
      <c r="B7" s="42"/>
      <c r="C7" s="49"/>
      <c r="D7" s="48"/>
      <c r="E7" s="115"/>
      <c r="F7" s="48"/>
      <c r="G7" s="105"/>
      <c r="I7" s="43"/>
      <c r="J7" s="44"/>
      <c r="M7" s="46"/>
      <c r="N7" s="46"/>
      <c r="O7" s="46"/>
      <c r="Q7" s="90"/>
    </row>
    <row r="10" spans="1:17" ht="18">
      <c r="A10" s="50" t="s">
        <v>66</v>
      </c>
      <c r="B10" s="51" t="s">
        <v>108</v>
      </c>
      <c r="C10" s="52"/>
      <c r="D10" s="52"/>
      <c r="E10" s="116"/>
      <c r="F10" s="52"/>
      <c r="G10" s="106"/>
      <c r="Q10" s="91"/>
    </row>
    <row r="11" spans="2:17" ht="15.75">
      <c r="B11" s="52"/>
      <c r="C11" s="52"/>
      <c r="D11" s="52"/>
      <c r="E11" s="116"/>
      <c r="F11" s="52"/>
      <c r="G11" s="106"/>
      <c r="Q11" s="91"/>
    </row>
    <row r="12" spans="2:17" ht="15.75">
      <c r="B12" s="52"/>
      <c r="C12" s="52"/>
      <c r="D12" s="52"/>
      <c r="E12" s="116"/>
      <c r="F12" s="52"/>
      <c r="G12" s="106"/>
      <c r="Q12" s="91"/>
    </row>
    <row r="15" spans="1:17" s="10" customFormat="1" ht="15.75">
      <c r="A15" s="11" t="s">
        <v>67</v>
      </c>
      <c r="B15" s="12" t="s">
        <v>68</v>
      </c>
      <c r="C15" s="57"/>
      <c r="E15" s="117"/>
      <c r="G15" s="107"/>
      <c r="I15" s="31"/>
      <c r="J15" s="27"/>
      <c r="M15" s="35"/>
      <c r="N15" s="35"/>
      <c r="O15" s="35"/>
      <c r="Q15" s="100"/>
    </row>
    <row r="16" spans="1:17" s="10" customFormat="1" ht="15.75">
      <c r="A16" s="11"/>
      <c r="B16" s="12"/>
      <c r="C16" s="57"/>
      <c r="E16" s="117"/>
      <c r="G16" s="107"/>
      <c r="I16" s="31"/>
      <c r="J16" s="27"/>
      <c r="M16" s="35"/>
      <c r="N16" s="35"/>
      <c r="O16" s="35"/>
      <c r="Q16" s="100"/>
    </row>
    <row r="17" spans="1:17" s="10" customFormat="1" ht="15.75">
      <c r="A17" s="58" t="s">
        <v>80</v>
      </c>
      <c r="B17" s="59" t="s">
        <v>79</v>
      </c>
      <c r="C17" s="60"/>
      <c r="D17" s="60"/>
      <c r="E17" s="118"/>
      <c r="F17" s="60"/>
      <c r="G17" s="108"/>
      <c r="H17" s="88"/>
      <c r="I17" s="31"/>
      <c r="J17" s="27"/>
      <c r="K17" s="126"/>
      <c r="M17" s="35"/>
      <c r="N17" s="35"/>
      <c r="O17" s="35"/>
      <c r="Q17" s="92"/>
    </row>
    <row r="18" spans="1:17" ht="15.75">
      <c r="A18" s="58" t="s">
        <v>84</v>
      </c>
      <c r="B18" s="59" t="s">
        <v>69</v>
      </c>
      <c r="C18" s="60"/>
      <c r="D18" s="60"/>
      <c r="E18" s="118"/>
      <c r="F18" s="60"/>
      <c r="G18" s="108"/>
      <c r="H18" s="88"/>
      <c r="K18" s="123"/>
      <c r="Q18" s="92"/>
    </row>
    <row r="19" spans="1:17" ht="15.75">
      <c r="A19" s="58" t="s">
        <v>95</v>
      </c>
      <c r="B19" s="59" t="s">
        <v>70</v>
      </c>
      <c r="C19" s="60"/>
      <c r="D19" s="60"/>
      <c r="E19" s="118"/>
      <c r="F19" s="60"/>
      <c r="G19" s="108"/>
      <c r="H19" s="88"/>
      <c r="K19" s="123"/>
      <c r="Q19" s="92"/>
    </row>
    <row r="20" spans="1:17" s="128" customFormat="1" ht="31.5">
      <c r="A20" s="58" t="s">
        <v>96</v>
      </c>
      <c r="B20" s="59" t="s">
        <v>92</v>
      </c>
      <c r="C20" s="60"/>
      <c r="D20" s="60"/>
      <c r="E20" s="118"/>
      <c r="F20" s="60"/>
      <c r="G20" s="108"/>
      <c r="H20" s="88"/>
      <c r="Q20" s="92"/>
    </row>
    <row r="21" spans="1:17" ht="15.75">
      <c r="A21" s="58"/>
      <c r="B21" s="59"/>
      <c r="C21" s="60"/>
      <c r="D21" s="60"/>
      <c r="E21" s="118"/>
      <c r="F21" s="60"/>
      <c r="G21" s="108"/>
      <c r="K21" s="123"/>
      <c r="Q21" s="92"/>
    </row>
    <row r="22" spans="1:17" ht="16.5" thickBot="1">
      <c r="A22" s="58"/>
      <c r="B22" s="61" t="s">
        <v>109</v>
      </c>
      <c r="C22" s="62"/>
      <c r="D22" s="62"/>
      <c r="E22" s="119"/>
      <c r="F22" s="62"/>
      <c r="G22" s="109"/>
      <c r="H22" s="88"/>
      <c r="K22" s="124"/>
      <c r="Q22" s="93"/>
    </row>
    <row r="40" ht="15.75">
      <c r="B40" s="87"/>
    </row>
    <row r="41" ht="15.75">
      <c r="B41" s="87"/>
    </row>
    <row r="42" ht="15.75">
      <c r="B42" s="87"/>
    </row>
    <row r="43" ht="15.75">
      <c r="B43" s="87"/>
    </row>
    <row r="44" ht="15.75">
      <c r="B44" s="87"/>
    </row>
    <row r="47" spans="1:17" s="10" customFormat="1" ht="15.75">
      <c r="A47" s="50"/>
      <c r="B47" s="65"/>
      <c r="C47" s="64"/>
      <c r="D47" s="64"/>
      <c r="E47" s="120"/>
      <c r="F47" s="64"/>
      <c r="G47" s="110"/>
      <c r="H47" s="53"/>
      <c r="I47" s="31"/>
      <c r="J47" s="27"/>
      <c r="M47" s="35"/>
      <c r="N47" s="35"/>
      <c r="O47" s="35"/>
      <c r="Q47" s="94"/>
    </row>
    <row r="48" spans="1:17" ht="15.75">
      <c r="A48" s="16" t="s">
        <v>71</v>
      </c>
      <c r="B48" s="12" t="s">
        <v>68</v>
      </c>
      <c r="C48" s="57"/>
      <c r="D48" s="10"/>
      <c r="E48" s="117"/>
      <c r="F48" s="10"/>
      <c r="G48" s="107"/>
      <c r="H48" s="10"/>
      <c r="Q48" s="100"/>
    </row>
    <row r="49" spans="1:17" s="10" customFormat="1" ht="15.75">
      <c r="A49" s="50"/>
      <c r="B49" s="67"/>
      <c r="C49" s="68"/>
      <c r="D49" s="68"/>
      <c r="E49" s="121"/>
      <c r="F49" s="68"/>
      <c r="G49" s="111"/>
      <c r="H49" s="53"/>
      <c r="I49" s="31"/>
      <c r="J49" s="27"/>
      <c r="M49" s="35"/>
      <c r="N49" s="35"/>
      <c r="O49" s="35"/>
      <c r="Q49" s="95"/>
    </row>
    <row r="50" spans="1:17" s="10" customFormat="1" ht="16.5" customHeight="1">
      <c r="A50" s="16" t="s">
        <v>80</v>
      </c>
      <c r="B50" s="12" t="s">
        <v>79</v>
      </c>
      <c r="C50" s="57"/>
      <c r="E50" s="117"/>
      <c r="G50" s="107"/>
      <c r="I50" s="31"/>
      <c r="J50" s="27"/>
      <c r="M50" s="35"/>
      <c r="N50" s="35"/>
      <c r="O50" s="35"/>
      <c r="Q50" s="100"/>
    </row>
    <row r="51" spans="1:17" s="10" customFormat="1" ht="15.75">
      <c r="A51" s="11"/>
      <c r="B51" s="12"/>
      <c r="C51" s="57"/>
      <c r="E51" s="117"/>
      <c r="G51" s="107"/>
      <c r="I51" s="31"/>
      <c r="J51" s="27"/>
      <c r="M51" s="35"/>
      <c r="N51" s="35"/>
      <c r="O51" s="35"/>
      <c r="Q51" s="100"/>
    </row>
    <row r="52" spans="1:17" s="22" customFormat="1" ht="39">
      <c r="A52" s="17" t="s">
        <v>81</v>
      </c>
      <c r="B52" s="18" t="s">
        <v>127</v>
      </c>
      <c r="C52" s="57"/>
      <c r="D52" s="10"/>
      <c r="E52" s="117"/>
      <c r="F52" s="10"/>
      <c r="G52" s="107"/>
      <c r="H52" s="10"/>
      <c r="I52" s="32"/>
      <c r="J52" s="28"/>
      <c r="M52" s="36"/>
      <c r="N52" s="36"/>
      <c r="O52" s="36"/>
      <c r="Q52" s="100"/>
    </row>
    <row r="53" spans="1:17" s="10" customFormat="1" ht="15.75">
      <c r="A53" s="11"/>
      <c r="B53" s="63" t="s">
        <v>74</v>
      </c>
      <c r="C53" s="64">
        <v>183</v>
      </c>
      <c r="D53" s="64"/>
      <c r="E53" s="94"/>
      <c r="F53" s="89"/>
      <c r="G53" s="110"/>
      <c r="H53" s="89"/>
      <c r="I53" s="31"/>
      <c r="J53" s="27"/>
      <c r="M53" s="35"/>
      <c r="N53" s="35"/>
      <c r="O53" s="35"/>
      <c r="Q53" s="94">
        <v>800</v>
      </c>
    </row>
    <row r="54" spans="1:17" s="10" customFormat="1" ht="15.75">
      <c r="A54" s="11"/>
      <c r="B54" s="19"/>
      <c r="C54" s="57"/>
      <c r="E54" s="120"/>
      <c r="G54" s="107"/>
      <c r="I54" s="31"/>
      <c r="J54" s="27"/>
      <c r="M54" s="35"/>
      <c r="N54" s="35"/>
      <c r="O54" s="35"/>
      <c r="Q54" s="100"/>
    </row>
    <row r="55" spans="1:17" s="23" customFormat="1" ht="51">
      <c r="A55" s="17" t="s">
        <v>82</v>
      </c>
      <c r="B55" s="63" t="s">
        <v>26</v>
      </c>
      <c r="C55" s="57"/>
      <c r="D55" s="10"/>
      <c r="E55" s="120"/>
      <c r="F55" s="10"/>
      <c r="G55" s="107"/>
      <c r="H55" s="10"/>
      <c r="I55" s="33"/>
      <c r="J55" s="29"/>
      <c r="M55" s="37"/>
      <c r="N55" s="37"/>
      <c r="O55" s="37"/>
      <c r="Q55" s="100"/>
    </row>
    <row r="56" spans="1:17" s="10" customFormat="1" ht="15.75">
      <c r="A56" s="11"/>
      <c r="B56" s="63" t="s">
        <v>113</v>
      </c>
      <c r="C56" s="64">
        <v>1</v>
      </c>
      <c r="D56" s="64"/>
      <c r="E56" s="120"/>
      <c r="F56" s="89"/>
      <c r="G56" s="110"/>
      <c r="H56" s="89"/>
      <c r="I56" s="31"/>
      <c r="J56" s="27"/>
      <c r="M56" s="35"/>
      <c r="N56" s="35"/>
      <c r="O56" s="35"/>
      <c r="Q56" s="94">
        <v>2200000</v>
      </c>
    </row>
    <row r="57" spans="1:17" s="10" customFormat="1" ht="15.75">
      <c r="A57" s="11"/>
      <c r="B57" s="63"/>
      <c r="C57" s="64"/>
      <c r="D57" s="64"/>
      <c r="E57" s="120"/>
      <c r="F57" s="64"/>
      <c r="G57" s="110"/>
      <c r="H57" s="64"/>
      <c r="I57" s="31"/>
      <c r="J57" s="27"/>
      <c r="M57" s="35"/>
      <c r="N57" s="35"/>
      <c r="O57" s="35"/>
      <c r="Q57" s="94"/>
    </row>
    <row r="58" spans="1:17" s="23" customFormat="1" ht="51">
      <c r="A58" s="17" t="s">
        <v>83</v>
      </c>
      <c r="B58" s="63" t="s">
        <v>128</v>
      </c>
      <c r="C58" s="57"/>
      <c r="D58" s="10"/>
      <c r="E58" s="117"/>
      <c r="F58" s="10"/>
      <c r="G58" s="107"/>
      <c r="H58" s="10"/>
      <c r="I58" s="33"/>
      <c r="J58" s="29"/>
      <c r="M58" s="37"/>
      <c r="N58" s="37"/>
      <c r="O58" s="37"/>
      <c r="Q58" s="100"/>
    </row>
    <row r="59" spans="1:17" s="10" customFormat="1" ht="15.75">
      <c r="A59" s="11"/>
      <c r="B59" s="63" t="s">
        <v>75</v>
      </c>
      <c r="C59" s="64">
        <v>1</v>
      </c>
      <c r="D59" s="64"/>
      <c r="E59" s="120"/>
      <c r="F59" s="89"/>
      <c r="G59" s="110"/>
      <c r="H59" s="89"/>
      <c r="I59" s="31"/>
      <c r="J59" s="27"/>
      <c r="M59" s="35"/>
      <c r="N59" s="35"/>
      <c r="O59" s="35"/>
      <c r="Q59" s="94">
        <v>6500</v>
      </c>
    </row>
    <row r="60" spans="1:17" s="10" customFormat="1" ht="15.75">
      <c r="A60" s="11"/>
      <c r="B60" s="63"/>
      <c r="C60" s="64"/>
      <c r="D60" s="64"/>
      <c r="E60" s="120"/>
      <c r="F60" s="64"/>
      <c r="G60" s="110"/>
      <c r="H60" s="64"/>
      <c r="I60" s="31"/>
      <c r="J60" s="27"/>
      <c r="M60" s="35"/>
      <c r="N60" s="35"/>
      <c r="O60" s="35"/>
      <c r="Q60" s="94"/>
    </row>
    <row r="61" spans="1:17" s="23" customFormat="1" ht="38.25">
      <c r="A61" s="17" t="s">
        <v>116</v>
      </c>
      <c r="B61" s="63" t="s">
        <v>129</v>
      </c>
      <c r="C61" s="64"/>
      <c r="D61" s="64"/>
      <c r="E61" s="120"/>
      <c r="F61" s="64"/>
      <c r="G61" s="110"/>
      <c r="H61" s="10"/>
      <c r="I61" s="33"/>
      <c r="J61" s="29"/>
      <c r="M61" s="37"/>
      <c r="N61" s="37"/>
      <c r="O61" s="37"/>
      <c r="Q61" s="94"/>
    </row>
    <row r="62" spans="1:17" s="10" customFormat="1" ht="15.75">
      <c r="A62" s="11"/>
      <c r="B62" s="63" t="s">
        <v>75</v>
      </c>
      <c r="C62" s="64">
        <v>9</v>
      </c>
      <c r="D62" s="64"/>
      <c r="E62" s="120"/>
      <c r="F62" s="89"/>
      <c r="G62" s="110"/>
      <c r="H62" s="89"/>
      <c r="I62" s="31"/>
      <c r="J62" s="27"/>
      <c r="M62" s="35"/>
      <c r="N62" s="35"/>
      <c r="O62" s="35"/>
      <c r="Q62" s="94">
        <v>950</v>
      </c>
    </row>
    <row r="63" spans="1:17" s="10" customFormat="1" ht="15.75">
      <c r="A63" s="11"/>
      <c r="B63" s="63"/>
      <c r="C63" s="64"/>
      <c r="D63" s="64"/>
      <c r="E63" s="120"/>
      <c r="F63" s="64"/>
      <c r="G63" s="110"/>
      <c r="H63" s="64"/>
      <c r="I63" s="31"/>
      <c r="J63" s="27"/>
      <c r="M63" s="35"/>
      <c r="N63" s="35"/>
      <c r="O63" s="35"/>
      <c r="Q63" s="94"/>
    </row>
    <row r="64" spans="1:17" s="10" customFormat="1" ht="56.25" customHeight="1">
      <c r="A64" s="17" t="s">
        <v>112</v>
      </c>
      <c r="B64" s="63" t="s">
        <v>43</v>
      </c>
      <c r="C64" s="64"/>
      <c r="D64" s="64"/>
      <c r="E64" s="120"/>
      <c r="F64" s="64"/>
      <c r="G64" s="110"/>
      <c r="I64" s="31"/>
      <c r="J64" s="27"/>
      <c r="M64" s="35"/>
      <c r="N64" s="35"/>
      <c r="O64" s="35"/>
      <c r="Q64" s="94"/>
    </row>
    <row r="65" spans="1:17" s="10" customFormat="1" ht="25.5" customHeight="1">
      <c r="A65" s="24"/>
      <c r="B65" s="63" t="s">
        <v>39</v>
      </c>
      <c r="C65" s="64">
        <v>28</v>
      </c>
      <c r="D65" s="69"/>
      <c r="E65" s="120"/>
      <c r="F65" s="69"/>
      <c r="G65" s="110"/>
      <c r="H65" s="23"/>
      <c r="I65" s="31"/>
      <c r="J65" s="27"/>
      <c r="M65" s="35"/>
      <c r="N65" s="35"/>
      <c r="O65" s="35"/>
      <c r="Q65" s="96"/>
    </row>
    <row r="66" spans="1:17" s="10" customFormat="1" ht="44.25" customHeight="1">
      <c r="A66" s="24"/>
      <c r="B66" s="63" t="s">
        <v>36</v>
      </c>
      <c r="C66" s="64">
        <v>38</v>
      </c>
      <c r="D66" s="69"/>
      <c r="E66" s="120"/>
      <c r="F66" s="69"/>
      <c r="G66" s="110"/>
      <c r="H66" s="23"/>
      <c r="I66" s="31"/>
      <c r="J66" s="27"/>
      <c r="M66" s="35"/>
      <c r="N66" s="35"/>
      <c r="O66" s="35"/>
      <c r="Q66" s="96"/>
    </row>
    <row r="67" spans="1:17" s="10" customFormat="1" ht="25.5">
      <c r="A67" s="24"/>
      <c r="B67" s="129" t="s">
        <v>46</v>
      </c>
      <c r="C67" s="64">
        <v>180</v>
      </c>
      <c r="D67" s="69"/>
      <c r="E67" s="120"/>
      <c r="F67" s="69"/>
      <c r="G67" s="110"/>
      <c r="H67" s="23"/>
      <c r="I67" s="31"/>
      <c r="J67" s="27"/>
      <c r="M67" s="35"/>
      <c r="N67" s="35"/>
      <c r="O67" s="35"/>
      <c r="Q67" s="96"/>
    </row>
    <row r="68" spans="1:17" s="10" customFormat="1" ht="63.75" customHeight="1">
      <c r="A68" s="11"/>
      <c r="B68" s="63" t="s">
        <v>152</v>
      </c>
      <c r="C68" s="64">
        <v>1</v>
      </c>
      <c r="D68" s="64"/>
      <c r="E68" s="120"/>
      <c r="F68" s="89"/>
      <c r="G68" s="110"/>
      <c r="H68" s="89"/>
      <c r="I68" s="31"/>
      <c r="J68" s="27"/>
      <c r="M68" s="35"/>
      <c r="N68" s="35"/>
      <c r="O68" s="35"/>
      <c r="Q68" s="94">
        <v>200000</v>
      </c>
    </row>
    <row r="69" spans="1:17" s="10" customFormat="1" ht="15.75" customHeight="1">
      <c r="A69" s="11"/>
      <c r="B69" s="63"/>
      <c r="C69" s="64"/>
      <c r="D69" s="64"/>
      <c r="E69" s="120"/>
      <c r="F69" s="64"/>
      <c r="G69" s="110"/>
      <c r="I69" s="31"/>
      <c r="J69" s="27"/>
      <c r="M69" s="35"/>
      <c r="N69" s="35"/>
      <c r="O69" s="35"/>
      <c r="Q69" s="94"/>
    </row>
    <row r="70" spans="1:17" s="10" customFormat="1" ht="15.75" customHeight="1">
      <c r="A70" s="11"/>
      <c r="B70" s="63"/>
      <c r="C70" s="64"/>
      <c r="D70" s="64"/>
      <c r="E70" s="120"/>
      <c r="F70" s="64"/>
      <c r="G70" s="110"/>
      <c r="I70" s="31"/>
      <c r="J70" s="27"/>
      <c r="K70" s="10" t="s">
        <v>114</v>
      </c>
      <c r="M70" s="35"/>
      <c r="N70" s="35"/>
      <c r="O70" s="35"/>
      <c r="Q70" s="94"/>
    </row>
    <row r="71" spans="1:17" s="10" customFormat="1" ht="15.75">
      <c r="A71" s="16"/>
      <c r="B71" s="70" t="s">
        <v>97</v>
      </c>
      <c r="C71" s="60"/>
      <c r="D71" s="60"/>
      <c r="E71" s="118"/>
      <c r="F71" s="60"/>
      <c r="G71" s="108"/>
      <c r="H71" s="60"/>
      <c r="I71" s="125"/>
      <c r="J71" s="27"/>
      <c r="M71" s="35"/>
      <c r="N71" s="35"/>
      <c r="O71" s="35"/>
      <c r="Q71" s="92"/>
    </row>
    <row r="72" spans="1:17" s="10" customFormat="1" ht="15.75">
      <c r="A72" s="16"/>
      <c r="B72" s="70"/>
      <c r="C72" s="60"/>
      <c r="D72" s="60"/>
      <c r="E72" s="118"/>
      <c r="F72" s="60"/>
      <c r="G72" s="108"/>
      <c r="H72" s="60"/>
      <c r="I72" s="31"/>
      <c r="J72" s="27"/>
      <c r="M72" s="35"/>
      <c r="N72" s="35"/>
      <c r="O72" s="35"/>
      <c r="Q72" s="92"/>
    </row>
    <row r="73" spans="1:17" s="10" customFormat="1" ht="15.75">
      <c r="A73" s="16" t="s">
        <v>84</v>
      </c>
      <c r="B73" s="12" t="s">
        <v>69</v>
      </c>
      <c r="C73" s="57"/>
      <c r="E73" s="117"/>
      <c r="G73" s="107"/>
      <c r="I73" s="31"/>
      <c r="J73" s="27"/>
      <c r="M73" s="35"/>
      <c r="N73" s="35"/>
      <c r="O73" s="35"/>
      <c r="Q73" s="100"/>
    </row>
    <row r="74" spans="1:17" s="10" customFormat="1" ht="15.75">
      <c r="A74" s="16"/>
      <c r="B74" s="12"/>
      <c r="C74" s="57"/>
      <c r="E74" s="117"/>
      <c r="G74" s="107"/>
      <c r="I74" s="31"/>
      <c r="J74" s="27"/>
      <c r="M74" s="35"/>
      <c r="N74" s="35"/>
      <c r="O74" s="35"/>
      <c r="Q74" s="100"/>
    </row>
    <row r="75" spans="1:17" s="74" customFormat="1" ht="25.5">
      <c r="A75" s="17" t="s">
        <v>85</v>
      </c>
      <c r="B75" s="63" t="s">
        <v>77</v>
      </c>
      <c r="C75" s="64"/>
      <c r="D75" s="64"/>
      <c r="E75" s="120"/>
      <c r="F75" s="64"/>
      <c r="G75" s="110"/>
      <c r="H75" s="71"/>
      <c r="I75" s="72"/>
      <c r="J75" s="73"/>
      <c r="M75" s="75"/>
      <c r="N75" s="75"/>
      <c r="O75" s="75"/>
      <c r="Q75" s="94"/>
    </row>
    <row r="76" spans="2:17" ht="15.75">
      <c r="B76" s="63" t="s">
        <v>72</v>
      </c>
      <c r="C76" s="64">
        <v>24</v>
      </c>
      <c r="E76" s="94"/>
      <c r="F76" s="89"/>
      <c r="H76" s="89"/>
      <c r="Q76" s="94">
        <v>350</v>
      </c>
    </row>
    <row r="77" spans="2:8" ht="15.75">
      <c r="B77" s="63"/>
      <c r="H77" s="71"/>
    </row>
    <row r="78" spans="1:8" ht="51">
      <c r="A78" s="50" t="s">
        <v>86</v>
      </c>
      <c r="B78" s="63" t="s">
        <v>159</v>
      </c>
      <c r="H78" s="71"/>
    </row>
    <row r="79" spans="2:17" ht="15.75">
      <c r="B79" s="63" t="s">
        <v>78</v>
      </c>
      <c r="C79" s="64">
        <v>331.11</v>
      </c>
      <c r="F79" s="89"/>
      <c r="H79" s="89"/>
      <c r="Q79" s="94">
        <v>1600</v>
      </c>
    </row>
    <row r="80" spans="1:17" s="150" customFormat="1" ht="15.75">
      <c r="A80" s="146"/>
      <c r="B80" s="147"/>
      <c r="C80" s="130"/>
      <c r="D80" s="130"/>
      <c r="E80" s="148"/>
      <c r="F80" s="144"/>
      <c r="G80" s="145"/>
      <c r="H80" s="144"/>
      <c r="Q80" s="101"/>
    </row>
    <row r="81" spans="1:8" ht="44.25" customHeight="1">
      <c r="A81" s="50" t="s">
        <v>22</v>
      </c>
      <c r="B81" s="63" t="s">
        <v>162</v>
      </c>
      <c r="H81" s="71"/>
    </row>
    <row r="82" spans="2:17" ht="15.75">
      <c r="B82" s="63" t="s">
        <v>74</v>
      </c>
      <c r="C82" s="64">
        <v>40</v>
      </c>
      <c r="F82" s="89"/>
      <c r="H82" s="89"/>
      <c r="Q82" s="94">
        <v>970</v>
      </c>
    </row>
    <row r="83" spans="1:17" s="150" customFormat="1" ht="15.75">
      <c r="A83" s="146"/>
      <c r="B83" s="147"/>
      <c r="C83" s="130"/>
      <c r="D83" s="130"/>
      <c r="E83" s="148"/>
      <c r="F83" s="130"/>
      <c r="G83" s="145"/>
      <c r="H83" s="151"/>
      <c r="Q83" s="101"/>
    </row>
    <row r="84" spans="1:8" ht="34.5" customHeight="1">
      <c r="A84" s="50" t="s">
        <v>18</v>
      </c>
      <c r="B84" s="63" t="s">
        <v>19</v>
      </c>
      <c r="H84" s="71"/>
    </row>
    <row r="85" spans="2:17" ht="15.75">
      <c r="B85" s="63" t="s">
        <v>78</v>
      </c>
      <c r="C85" s="64">
        <v>36</v>
      </c>
      <c r="F85" s="89"/>
      <c r="H85" s="89"/>
      <c r="Q85" s="94">
        <v>970</v>
      </c>
    </row>
    <row r="86" spans="1:17" s="150" customFormat="1" ht="15.75">
      <c r="A86" s="146"/>
      <c r="B86" s="147"/>
      <c r="C86" s="130"/>
      <c r="D86" s="130"/>
      <c r="E86" s="148"/>
      <c r="F86" s="144"/>
      <c r="G86" s="145"/>
      <c r="H86" s="144"/>
      <c r="Q86" s="101"/>
    </row>
    <row r="87" spans="1:8" ht="41.25" customHeight="1">
      <c r="A87" s="50" t="s">
        <v>87</v>
      </c>
      <c r="B87" s="63" t="s">
        <v>111</v>
      </c>
      <c r="H87" s="71"/>
    </row>
    <row r="88" spans="2:17" ht="15.75">
      <c r="B88" s="63" t="s">
        <v>72</v>
      </c>
      <c r="C88" s="64">
        <v>16</v>
      </c>
      <c r="F88" s="89"/>
      <c r="H88" s="89"/>
      <c r="J88" s="54"/>
      <c r="Q88" s="94">
        <v>3800</v>
      </c>
    </row>
    <row r="89" spans="1:17" s="150" customFormat="1" ht="15.75">
      <c r="A89" s="146"/>
      <c r="B89" s="147"/>
      <c r="C89" s="130"/>
      <c r="D89" s="130"/>
      <c r="E89" s="148"/>
      <c r="F89" s="130"/>
      <c r="G89" s="145"/>
      <c r="H89" s="130"/>
      <c r="Q89" s="101"/>
    </row>
    <row r="90" spans="1:8" ht="25.5">
      <c r="A90" s="50" t="s">
        <v>88</v>
      </c>
      <c r="B90" s="63" t="s">
        <v>6</v>
      </c>
      <c r="H90" s="71"/>
    </row>
    <row r="91" spans="2:8" ht="15.75">
      <c r="B91" s="63"/>
      <c r="H91" s="71"/>
    </row>
    <row r="92" spans="2:8" ht="15.75">
      <c r="B92" s="63" t="s">
        <v>145</v>
      </c>
      <c r="H92" s="71"/>
    </row>
    <row r="93" spans="2:17" ht="15.75">
      <c r="B93" s="63" t="s">
        <v>72</v>
      </c>
      <c r="C93" s="64">
        <v>553.6</v>
      </c>
      <c r="E93" s="94"/>
      <c r="F93" s="89"/>
      <c r="H93" s="89"/>
      <c r="J93" s="55">
        <v>3.5</v>
      </c>
      <c r="K93" s="53">
        <v>2.7</v>
      </c>
      <c r="Q93" s="94">
        <v>890</v>
      </c>
    </row>
    <row r="94" spans="1:17" s="150" customFormat="1" ht="15.75">
      <c r="A94" s="146"/>
      <c r="B94" s="147"/>
      <c r="C94" s="130"/>
      <c r="D94" s="130"/>
      <c r="E94" s="161"/>
      <c r="F94" s="130"/>
      <c r="G94" s="145"/>
      <c r="H94" s="130"/>
      <c r="Q94" s="101"/>
    </row>
    <row r="95" spans="2:8" ht="15.75">
      <c r="B95" s="63" t="s">
        <v>146</v>
      </c>
      <c r="H95" s="71"/>
    </row>
    <row r="96" spans="2:17" ht="15.75">
      <c r="B96" s="63" t="s">
        <v>72</v>
      </c>
      <c r="C96" s="64">
        <v>138.4</v>
      </c>
      <c r="F96" s="89"/>
      <c r="H96" s="89"/>
      <c r="J96" s="55">
        <v>15</v>
      </c>
      <c r="K96" s="53">
        <v>12</v>
      </c>
      <c r="Q96" s="94">
        <v>3600</v>
      </c>
    </row>
    <row r="97" spans="1:17" s="150" customFormat="1" ht="15.75">
      <c r="A97" s="146"/>
      <c r="B97" s="147"/>
      <c r="C97" s="130"/>
      <c r="D97" s="130"/>
      <c r="E97" s="148"/>
      <c r="F97" s="130"/>
      <c r="G97" s="145"/>
      <c r="H97" s="151"/>
      <c r="Q97" s="101"/>
    </row>
    <row r="98" spans="1:8" ht="28.5" customHeight="1">
      <c r="A98" s="50" t="s">
        <v>89</v>
      </c>
      <c r="B98" s="63" t="s">
        <v>5</v>
      </c>
      <c r="H98" s="71"/>
    </row>
    <row r="99" spans="2:8" ht="15.75">
      <c r="B99" s="63"/>
      <c r="H99" s="71"/>
    </row>
    <row r="100" spans="2:8" ht="18.75" customHeight="1">
      <c r="B100" s="63" t="s">
        <v>145</v>
      </c>
      <c r="H100" s="71"/>
    </row>
    <row r="101" spans="2:17" ht="15.75">
      <c r="B101" s="63" t="s">
        <v>72</v>
      </c>
      <c r="C101" s="64">
        <f>12*0.8</f>
        <v>9.600000000000001</v>
      </c>
      <c r="E101" s="64"/>
      <c r="F101" s="89"/>
      <c r="H101" s="89"/>
      <c r="J101" s="55">
        <v>4</v>
      </c>
      <c r="K101" s="53">
        <v>3.2</v>
      </c>
      <c r="Q101" s="94">
        <v>950</v>
      </c>
    </row>
    <row r="102" spans="2:10" ht="15.75">
      <c r="B102" s="63"/>
      <c r="H102" s="64"/>
      <c r="J102" s="54"/>
    </row>
    <row r="103" spans="2:8" ht="15.75">
      <c r="B103" s="63" t="s">
        <v>146</v>
      </c>
      <c r="H103" s="71"/>
    </row>
    <row r="104" spans="2:17" ht="15.75">
      <c r="B104" s="63" t="s">
        <v>72</v>
      </c>
      <c r="C104" s="64">
        <f>12*0.2</f>
        <v>2.4000000000000004</v>
      </c>
      <c r="E104" s="94"/>
      <c r="F104" s="89"/>
      <c r="H104" s="89"/>
      <c r="J104" s="55">
        <v>15.5</v>
      </c>
      <c r="K104" s="53">
        <v>12.5</v>
      </c>
      <c r="Q104" s="94">
        <v>3700</v>
      </c>
    </row>
    <row r="105" spans="2:8" ht="15.75">
      <c r="B105" s="63"/>
      <c r="H105" s="71"/>
    </row>
    <row r="106" spans="1:17" s="74" customFormat="1" ht="38.25">
      <c r="A106" s="50" t="s">
        <v>99</v>
      </c>
      <c r="B106" s="63" t="s">
        <v>90</v>
      </c>
      <c r="C106" s="64"/>
      <c r="D106" s="64"/>
      <c r="E106" s="120"/>
      <c r="F106" s="64"/>
      <c r="G106" s="110"/>
      <c r="H106" s="71"/>
      <c r="I106" s="72"/>
      <c r="J106" s="73"/>
      <c r="M106" s="75"/>
      <c r="N106" s="75"/>
      <c r="O106" s="75"/>
      <c r="Q106" s="94"/>
    </row>
    <row r="107" spans="2:17" ht="15.75">
      <c r="B107" s="63"/>
      <c r="C107" s="69"/>
      <c r="D107" s="69"/>
      <c r="F107" s="69"/>
      <c r="G107" s="112"/>
      <c r="H107" s="74"/>
      <c r="Q107" s="96"/>
    </row>
    <row r="108" spans="2:17" ht="15.75">
      <c r="B108" s="63" t="s">
        <v>78</v>
      </c>
      <c r="C108" s="64">
        <v>326.4</v>
      </c>
      <c r="H108" s="64"/>
      <c r="Q108" s="94">
        <v>450</v>
      </c>
    </row>
    <row r="109" spans="1:17" s="150" customFormat="1" ht="15.75">
      <c r="A109" s="146"/>
      <c r="B109" s="147"/>
      <c r="C109" s="130"/>
      <c r="D109" s="130"/>
      <c r="E109" s="148"/>
      <c r="F109" s="130"/>
      <c r="G109" s="145"/>
      <c r="H109" s="151"/>
      <c r="Q109" s="101"/>
    </row>
    <row r="110" spans="1:17" s="74" customFormat="1" ht="94.5" customHeight="1">
      <c r="A110" s="50" t="s">
        <v>100</v>
      </c>
      <c r="B110" s="63" t="s">
        <v>147</v>
      </c>
      <c r="C110" s="64"/>
      <c r="D110" s="64"/>
      <c r="E110" s="120"/>
      <c r="F110" s="64"/>
      <c r="G110" s="110"/>
      <c r="H110" s="71"/>
      <c r="I110" s="72"/>
      <c r="J110" s="73"/>
      <c r="M110" s="75"/>
      <c r="N110" s="75"/>
      <c r="O110" s="75"/>
      <c r="Q110" s="94"/>
    </row>
    <row r="111" spans="2:17" ht="15.75">
      <c r="B111" s="63" t="s">
        <v>72</v>
      </c>
      <c r="C111" s="64">
        <v>41</v>
      </c>
      <c r="H111" s="64"/>
      <c r="Q111" s="94">
        <v>3400</v>
      </c>
    </row>
    <row r="112" spans="1:17" s="150" customFormat="1" ht="15.75">
      <c r="A112" s="146"/>
      <c r="B112" s="147"/>
      <c r="C112" s="130"/>
      <c r="D112" s="130"/>
      <c r="E112" s="148"/>
      <c r="F112" s="130"/>
      <c r="G112" s="145"/>
      <c r="H112" s="151"/>
      <c r="Q112" s="101"/>
    </row>
    <row r="113" spans="1:17" s="74" customFormat="1" ht="104.25" customHeight="1">
      <c r="A113" s="50" t="s">
        <v>101</v>
      </c>
      <c r="B113" s="63" t="s">
        <v>139</v>
      </c>
      <c r="C113" s="64"/>
      <c r="D113" s="64"/>
      <c r="E113" s="120"/>
      <c r="F113" s="64"/>
      <c r="G113" s="110"/>
      <c r="H113" s="71"/>
      <c r="I113" s="72"/>
      <c r="J113" s="73"/>
      <c r="M113" s="75"/>
      <c r="N113" s="75"/>
      <c r="O113" s="75"/>
      <c r="Q113" s="94"/>
    </row>
    <row r="114" spans="2:17" ht="15.75">
      <c r="B114" s="63" t="s">
        <v>72</v>
      </c>
      <c r="C114" s="64">
        <v>136</v>
      </c>
      <c r="H114" s="64"/>
      <c r="Q114" s="94">
        <v>6000</v>
      </c>
    </row>
    <row r="115" spans="1:17" s="150" customFormat="1" ht="15.75">
      <c r="A115" s="146"/>
      <c r="B115" s="147"/>
      <c r="C115" s="130"/>
      <c r="D115" s="130"/>
      <c r="E115" s="148"/>
      <c r="F115" s="130"/>
      <c r="G115" s="145"/>
      <c r="H115" s="151"/>
      <c r="Q115" s="101"/>
    </row>
    <row r="116" spans="1:17" ht="83.25" customHeight="1">
      <c r="A116" s="82" t="s">
        <v>102</v>
      </c>
      <c r="B116" s="83" t="s">
        <v>27</v>
      </c>
      <c r="C116" s="84"/>
      <c r="D116" s="84"/>
      <c r="H116" s="71"/>
      <c r="Q116" s="97"/>
    </row>
    <row r="117" spans="1:17" ht="15.75">
      <c r="A117" s="82"/>
      <c r="B117" s="83" t="s">
        <v>72</v>
      </c>
      <c r="C117" s="84">
        <f>234*0.63</f>
        <v>147.42</v>
      </c>
      <c r="D117" s="84"/>
      <c r="H117" s="64"/>
      <c r="Q117" s="97">
        <v>4500</v>
      </c>
    </row>
    <row r="118" spans="1:17" ht="15.75">
      <c r="A118" s="82"/>
      <c r="B118" s="83"/>
      <c r="C118" s="84"/>
      <c r="D118" s="84"/>
      <c r="H118" s="71"/>
      <c r="Q118" s="97"/>
    </row>
    <row r="119" spans="1:17" s="74" customFormat="1" ht="25.5">
      <c r="A119" s="82" t="s">
        <v>103</v>
      </c>
      <c r="B119" s="83" t="s">
        <v>115</v>
      </c>
      <c r="C119" s="84"/>
      <c r="D119" s="84"/>
      <c r="E119" s="120"/>
      <c r="F119" s="64"/>
      <c r="G119" s="110"/>
      <c r="H119" s="71"/>
      <c r="Q119" s="97"/>
    </row>
    <row r="120" spans="1:17" ht="15.75">
      <c r="A120" s="82"/>
      <c r="B120" s="83" t="s">
        <v>72</v>
      </c>
      <c r="C120" s="84">
        <v>98.58</v>
      </c>
      <c r="D120" s="84"/>
      <c r="H120" s="64"/>
      <c r="I120" s="53"/>
      <c r="J120" s="53"/>
      <c r="M120" s="53"/>
      <c r="N120" s="53"/>
      <c r="O120" s="53"/>
      <c r="Q120" s="97">
        <v>900</v>
      </c>
    </row>
    <row r="121" spans="1:17" s="150" customFormat="1" ht="15.75">
      <c r="A121" s="152"/>
      <c r="B121" s="153"/>
      <c r="C121" s="154"/>
      <c r="D121" s="154"/>
      <c r="E121" s="148"/>
      <c r="F121" s="130"/>
      <c r="G121" s="145"/>
      <c r="H121" s="151"/>
      <c r="Q121" s="155"/>
    </row>
    <row r="122" spans="1:8" ht="51">
      <c r="A122" s="50" t="s">
        <v>104</v>
      </c>
      <c r="B122" s="63" t="s">
        <v>110</v>
      </c>
      <c r="H122" s="71"/>
    </row>
    <row r="123" spans="2:17" ht="15.75">
      <c r="B123" s="63" t="s">
        <v>72</v>
      </c>
      <c r="C123" s="64">
        <v>276</v>
      </c>
      <c r="H123" s="64"/>
      <c r="Q123" s="94">
        <v>4500</v>
      </c>
    </row>
    <row r="124" spans="1:17" s="150" customFormat="1" ht="15.75">
      <c r="A124" s="146"/>
      <c r="B124" s="147"/>
      <c r="C124" s="130"/>
      <c r="D124" s="130"/>
      <c r="E124" s="148"/>
      <c r="F124" s="130"/>
      <c r="G124" s="145"/>
      <c r="H124" s="151"/>
      <c r="Q124" s="101"/>
    </row>
    <row r="125" spans="1:8" ht="133.5" customHeight="1">
      <c r="A125" s="50" t="s">
        <v>105</v>
      </c>
      <c r="B125" s="21" t="s">
        <v>182</v>
      </c>
      <c r="H125" s="71"/>
    </row>
    <row r="126" spans="2:17" ht="15.75">
      <c r="B126" s="63" t="s">
        <v>78</v>
      </c>
      <c r="C126" s="64">
        <v>691.11</v>
      </c>
      <c r="E126" s="94"/>
      <c r="H126" s="64"/>
      <c r="Q126" s="94">
        <v>3930</v>
      </c>
    </row>
    <row r="127" spans="1:17" s="150" customFormat="1" ht="15.75">
      <c r="A127" s="146"/>
      <c r="B127" s="147"/>
      <c r="C127" s="130"/>
      <c r="D127" s="130"/>
      <c r="E127" s="101"/>
      <c r="F127" s="130"/>
      <c r="G127" s="145"/>
      <c r="H127" s="130"/>
      <c r="Q127" s="101"/>
    </row>
    <row r="128" spans="1:8" ht="42.75" customHeight="1">
      <c r="A128" s="50" t="s">
        <v>130</v>
      </c>
      <c r="B128" s="77" t="s">
        <v>25</v>
      </c>
      <c r="C128" s="66"/>
      <c r="H128" s="71"/>
    </row>
    <row r="129" spans="2:17" ht="15.75">
      <c r="B129" s="63" t="s">
        <v>74</v>
      </c>
      <c r="C129" s="64">
        <v>55</v>
      </c>
      <c r="H129" s="64"/>
      <c r="Q129" s="94">
        <v>4500</v>
      </c>
    </row>
    <row r="130" spans="1:17" s="150" customFormat="1" ht="15.75">
      <c r="A130" s="146"/>
      <c r="B130" s="147"/>
      <c r="C130" s="130"/>
      <c r="D130" s="130"/>
      <c r="E130" s="148"/>
      <c r="F130" s="130"/>
      <c r="G130" s="145"/>
      <c r="H130" s="151"/>
      <c r="Q130" s="101"/>
    </row>
    <row r="131" spans="1:11" ht="43.5" customHeight="1">
      <c r="A131" s="50" t="s">
        <v>123</v>
      </c>
      <c r="B131" s="77" t="s">
        <v>148</v>
      </c>
      <c r="H131" s="71"/>
      <c r="K131" s="131"/>
    </row>
    <row r="132" spans="2:17" ht="15.75">
      <c r="B132" s="63" t="s">
        <v>78</v>
      </c>
      <c r="C132" s="64">
        <v>155.4</v>
      </c>
      <c r="H132" s="64"/>
      <c r="Q132" s="94">
        <v>900</v>
      </c>
    </row>
    <row r="133" spans="1:17" s="150" customFormat="1" ht="15.75">
      <c r="A133" s="146"/>
      <c r="B133" s="147"/>
      <c r="C133" s="130"/>
      <c r="D133" s="130"/>
      <c r="E133" s="148"/>
      <c r="F133" s="130"/>
      <c r="G133" s="145"/>
      <c r="H133" s="151"/>
      <c r="Q133" s="101"/>
    </row>
    <row r="134" spans="1:8" ht="51">
      <c r="A134" s="50" t="s">
        <v>117</v>
      </c>
      <c r="B134" s="63" t="s">
        <v>161</v>
      </c>
      <c r="H134" s="71"/>
    </row>
    <row r="135" spans="2:17" ht="15.75">
      <c r="B135" s="63" t="s">
        <v>72</v>
      </c>
      <c r="C135" s="64">
        <v>606.42</v>
      </c>
      <c r="H135" s="64"/>
      <c r="Q135" s="94">
        <v>1200</v>
      </c>
    </row>
    <row r="136" spans="1:17" s="150" customFormat="1" ht="15.75">
      <c r="A136" s="146"/>
      <c r="B136" s="147"/>
      <c r="C136" s="130"/>
      <c r="D136" s="130"/>
      <c r="E136" s="148"/>
      <c r="F136" s="130"/>
      <c r="G136" s="145"/>
      <c r="H136" s="151"/>
      <c r="Q136" s="101"/>
    </row>
    <row r="137" spans="1:8" ht="51">
      <c r="A137" s="50" t="s">
        <v>118</v>
      </c>
      <c r="B137" s="63" t="s">
        <v>142</v>
      </c>
      <c r="H137" s="71"/>
    </row>
    <row r="138" spans="2:17" ht="15.75">
      <c r="B138" s="63" t="s">
        <v>78</v>
      </c>
      <c r="C138" s="64">
        <v>212</v>
      </c>
      <c r="H138" s="64"/>
      <c r="Q138" s="94">
        <v>480</v>
      </c>
    </row>
    <row r="139" spans="1:17" s="150" customFormat="1" ht="15.75">
      <c r="A139" s="146"/>
      <c r="B139" s="147"/>
      <c r="C139" s="130"/>
      <c r="D139" s="130"/>
      <c r="E139" s="148"/>
      <c r="F139" s="130"/>
      <c r="G139" s="145"/>
      <c r="H139" s="151"/>
      <c r="Q139" s="101"/>
    </row>
    <row r="140" spans="1:8" ht="22.5" customHeight="1">
      <c r="A140" s="50" t="s">
        <v>124</v>
      </c>
      <c r="B140" s="63" t="s">
        <v>93</v>
      </c>
      <c r="H140" s="71"/>
    </row>
    <row r="141" spans="2:17" ht="15.75">
      <c r="B141" s="63" t="s">
        <v>94</v>
      </c>
      <c r="C141" s="64">
        <v>4</v>
      </c>
      <c r="H141" s="64"/>
      <c r="Q141" s="94">
        <v>1700</v>
      </c>
    </row>
    <row r="142" spans="2:8" ht="15.75">
      <c r="B142" s="63"/>
      <c r="H142" s="71"/>
    </row>
    <row r="143" spans="1:17" s="74" customFormat="1" ht="56.25" customHeight="1">
      <c r="A143" s="50" t="s">
        <v>125</v>
      </c>
      <c r="B143" s="63" t="s">
        <v>33</v>
      </c>
      <c r="C143" s="64"/>
      <c r="D143" s="64"/>
      <c r="E143" s="120"/>
      <c r="F143" s="64"/>
      <c r="G143" s="110"/>
      <c r="H143" s="71"/>
      <c r="I143" s="72"/>
      <c r="J143" s="73"/>
      <c r="M143" s="75"/>
      <c r="N143" s="75"/>
      <c r="O143" s="75"/>
      <c r="Q143" s="94"/>
    </row>
    <row r="144" spans="2:8" ht="15.75">
      <c r="B144" s="63" t="s">
        <v>91</v>
      </c>
      <c r="H144" s="64"/>
    </row>
    <row r="145" spans="2:8" ht="15.75">
      <c r="B145" s="63"/>
      <c r="G145" s="145"/>
      <c r="H145" s="71"/>
    </row>
    <row r="146" spans="1:17" s="10" customFormat="1" ht="15.75">
      <c r="A146" s="50"/>
      <c r="B146" s="70" t="s">
        <v>73</v>
      </c>
      <c r="C146" s="68"/>
      <c r="D146" s="68"/>
      <c r="E146" s="121"/>
      <c r="F146" s="68"/>
      <c r="G146" s="108"/>
      <c r="H146" s="60"/>
      <c r="I146" s="31"/>
      <c r="J146" s="27"/>
      <c r="M146" s="35"/>
      <c r="N146" s="35"/>
      <c r="O146" s="35"/>
      <c r="Q146" s="95"/>
    </row>
    <row r="147" spans="1:17" s="10" customFormat="1" ht="15.75">
      <c r="A147" s="50"/>
      <c r="B147" s="70"/>
      <c r="C147" s="68"/>
      <c r="D147" s="68"/>
      <c r="E147" s="121"/>
      <c r="F147" s="68"/>
      <c r="G147" s="108"/>
      <c r="H147" s="60"/>
      <c r="I147" s="31"/>
      <c r="J147" s="27"/>
      <c r="M147" s="35"/>
      <c r="N147" s="35"/>
      <c r="O147" s="35"/>
      <c r="Q147" s="95"/>
    </row>
    <row r="148" spans="1:17" ht="15.75">
      <c r="A148" s="16" t="s">
        <v>96</v>
      </c>
      <c r="B148" s="12" t="s">
        <v>70</v>
      </c>
      <c r="C148" s="57"/>
      <c r="D148" s="10"/>
      <c r="E148" s="117"/>
      <c r="F148" s="10"/>
      <c r="G148" s="107"/>
      <c r="H148" s="10"/>
      <c r="Q148" s="100"/>
    </row>
    <row r="149" spans="1:17" ht="15.75">
      <c r="A149" s="16"/>
      <c r="B149" s="12"/>
      <c r="C149" s="57"/>
      <c r="D149" s="10"/>
      <c r="E149" s="117"/>
      <c r="F149" s="10"/>
      <c r="G149" s="107"/>
      <c r="H149" s="10"/>
      <c r="Q149" s="100"/>
    </row>
    <row r="150" spans="1:8" ht="57" customHeight="1">
      <c r="A150" s="50" t="s">
        <v>106</v>
      </c>
      <c r="B150" s="78" t="s">
        <v>31</v>
      </c>
      <c r="H150" s="71"/>
    </row>
    <row r="151" spans="2:17" ht="15.75">
      <c r="B151" s="63" t="s">
        <v>74</v>
      </c>
      <c r="C151" s="64">
        <v>183</v>
      </c>
      <c r="H151" s="64"/>
      <c r="Q151" s="94">
        <v>10300</v>
      </c>
    </row>
    <row r="152" spans="2:17" ht="15.75">
      <c r="B152" s="63"/>
      <c r="C152" s="66"/>
      <c r="H152" s="64"/>
      <c r="Q152" s="103"/>
    </row>
    <row r="153" spans="1:8" ht="102">
      <c r="A153" s="50" t="s">
        <v>29</v>
      </c>
      <c r="B153" s="13" t="s">
        <v>2</v>
      </c>
      <c r="H153" s="71"/>
    </row>
    <row r="154" spans="2:17" ht="15.75">
      <c r="B154" s="63" t="s">
        <v>75</v>
      </c>
      <c r="C154" s="64">
        <v>2</v>
      </c>
      <c r="H154" s="64"/>
      <c r="Q154" s="103">
        <v>152760</v>
      </c>
    </row>
    <row r="155" spans="1:17" s="8" customFormat="1" ht="15.75">
      <c r="A155" s="9"/>
      <c r="B155" s="13"/>
      <c r="C155" s="79"/>
      <c r="D155" s="6"/>
      <c r="E155" s="120"/>
      <c r="F155" s="6"/>
      <c r="G155" s="113"/>
      <c r="H155" s="6"/>
      <c r="Q155" s="98"/>
    </row>
    <row r="156" spans="1:8" ht="105.75" customHeight="1">
      <c r="A156" s="50" t="s">
        <v>30</v>
      </c>
      <c r="B156" s="13" t="s">
        <v>3</v>
      </c>
      <c r="H156" s="71"/>
    </row>
    <row r="157" spans="2:17" ht="15.75">
      <c r="B157" s="63" t="s">
        <v>75</v>
      </c>
      <c r="C157" s="64">
        <v>5</v>
      </c>
      <c r="H157" s="64"/>
      <c r="Q157" s="103">
        <v>174600</v>
      </c>
    </row>
    <row r="158" spans="2:17" ht="15.75">
      <c r="B158" s="63"/>
      <c r="H158" s="64"/>
      <c r="Q158" s="103"/>
    </row>
    <row r="159" spans="1:11" ht="108.75" customHeight="1">
      <c r="A159" s="50" t="s">
        <v>8</v>
      </c>
      <c r="B159" s="13" t="s">
        <v>1</v>
      </c>
      <c r="H159" s="71"/>
      <c r="K159" s="132"/>
    </row>
    <row r="160" spans="2:17" ht="15.75">
      <c r="B160" s="63" t="s">
        <v>75</v>
      </c>
      <c r="C160" s="64">
        <v>1</v>
      </c>
      <c r="H160" s="64"/>
      <c r="Q160" s="103">
        <v>200520</v>
      </c>
    </row>
    <row r="161" spans="2:17" ht="15.75">
      <c r="B161" s="63"/>
      <c r="H161" s="64"/>
      <c r="Q161" s="103"/>
    </row>
    <row r="162" spans="1:11" ht="105" customHeight="1">
      <c r="A162" s="50" t="s">
        <v>153</v>
      </c>
      <c r="B162" s="13" t="s">
        <v>4</v>
      </c>
      <c r="H162" s="71"/>
      <c r="K162" s="132"/>
    </row>
    <row r="163" spans="2:17" ht="15.75">
      <c r="B163" s="63" t="s">
        <v>75</v>
      </c>
      <c r="C163" s="64">
        <v>1</v>
      </c>
      <c r="H163" s="64"/>
      <c r="Q163" s="103">
        <v>228000</v>
      </c>
    </row>
    <row r="164" spans="2:17" ht="15.75">
      <c r="B164" s="63"/>
      <c r="C164" s="66"/>
      <c r="H164" s="64"/>
      <c r="Q164" s="103"/>
    </row>
    <row r="165" spans="1:17" s="8" customFormat="1" ht="68.25" customHeight="1">
      <c r="A165" s="9" t="s">
        <v>119</v>
      </c>
      <c r="B165" s="13" t="s">
        <v>136</v>
      </c>
      <c r="C165" s="6"/>
      <c r="D165" s="6"/>
      <c r="E165" s="120"/>
      <c r="F165" s="6"/>
      <c r="G165" s="113"/>
      <c r="H165" s="20"/>
      <c r="Q165" s="98"/>
    </row>
    <row r="166" spans="1:17" s="8" customFormat="1" ht="15.75">
      <c r="A166" s="9"/>
      <c r="B166" s="13" t="s">
        <v>75</v>
      </c>
      <c r="C166" s="6">
        <v>1</v>
      </c>
      <c r="D166" s="6"/>
      <c r="E166" s="120"/>
      <c r="F166" s="6"/>
      <c r="G166" s="113"/>
      <c r="H166" s="6"/>
      <c r="Q166" s="98">
        <v>80000</v>
      </c>
    </row>
    <row r="167" spans="1:17" s="8" customFormat="1" ht="15.75">
      <c r="A167" s="9"/>
      <c r="B167" s="13"/>
      <c r="C167" s="7"/>
      <c r="D167" s="6"/>
      <c r="E167" s="120"/>
      <c r="F167" s="6"/>
      <c r="G167" s="113"/>
      <c r="H167" s="6"/>
      <c r="Q167" s="98"/>
    </row>
    <row r="168" spans="1:8" ht="29.25" customHeight="1">
      <c r="A168" s="50" t="s">
        <v>10</v>
      </c>
      <c r="B168" s="63" t="s">
        <v>140</v>
      </c>
      <c r="H168" s="71"/>
    </row>
    <row r="169" spans="2:17" ht="15.75">
      <c r="B169" s="63" t="s">
        <v>75</v>
      </c>
      <c r="C169" s="64">
        <v>9</v>
      </c>
      <c r="H169" s="64"/>
      <c r="Q169" s="103">
        <v>10000</v>
      </c>
    </row>
    <row r="170" spans="2:17" ht="15.75">
      <c r="B170" s="63"/>
      <c r="H170" s="71"/>
      <c r="Q170" s="101"/>
    </row>
    <row r="171" spans="1:8" ht="25.5">
      <c r="A171" s="50" t="s">
        <v>11</v>
      </c>
      <c r="B171" s="63" t="s">
        <v>126</v>
      </c>
      <c r="H171" s="71"/>
    </row>
    <row r="172" spans="2:17" ht="15.75">
      <c r="B172" s="63" t="s">
        <v>74</v>
      </c>
      <c r="C172" s="64">
        <v>183</v>
      </c>
      <c r="H172" s="64"/>
      <c r="Q172" s="94">
        <v>650</v>
      </c>
    </row>
    <row r="173" spans="2:8" ht="15.75">
      <c r="B173" s="63"/>
      <c r="H173" s="71"/>
    </row>
    <row r="174" spans="1:17" s="74" customFormat="1" ht="54.75" customHeight="1">
      <c r="A174" s="50" t="s">
        <v>12</v>
      </c>
      <c r="B174" s="63" t="s">
        <v>150</v>
      </c>
      <c r="C174" s="64"/>
      <c r="D174" s="64"/>
      <c r="E174" s="120"/>
      <c r="F174" s="64"/>
      <c r="G174" s="110"/>
      <c r="H174" s="71"/>
      <c r="I174" s="72"/>
      <c r="J174" s="73"/>
      <c r="M174" s="75"/>
      <c r="N174" s="75"/>
      <c r="O174" s="75"/>
      <c r="Q174" s="94"/>
    </row>
    <row r="175" spans="2:11" ht="15.75">
      <c r="B175" s="63" t="s">
        <v>91</v>
      </c>
      <c r="H175" s="64"/>
      <c r="J175" s="110"/>
      <c r="K175" s="110"/>
    </row>
    <row r="176" spans="2:8" ht="15.75">
      <c r="B176" s="63"/>
      <c r="H176" s="71"/>
    </row>
    <row r="177" spans="2:17" ht="15.75">
      <c r="B177" s="59" t="s">
        <v>76</v>
      </c>
      <c r="C177" s="68"/>
      <c r="D177" s="68"/>
      <c r="E177" s="121"/>
      <c r="F177" s="68"/>
      <c r="G177" s="108"/>
      <c r="Q177" s="95"/>
    </row>
    <row r="178" spans="2:17" ht="15.75">
      <c r="B178" s="59"/>
      <c r="C178" s="68"/>
      <c r="D178" s="68"/>
      <c r="E178" s="121"/>
      <c r="F178" s="68"/>
      <c r="G178" s="108"/>
      <c r="Q178" s="95"/>
    </row>
    <row r="179" spans="1:17" ht="15.75">
      <c r="A179" s="16" t="s">
        <v>7</v>
      </c>
      <c r="B179" s="12" t="s">
        <v>92</v>
      </c>
      <c r="C179" s="57"/>
      <c r="D179" s="10"/>
      <c r="E179" s="117"/>
      <c r="F179" s="10"/>
      <c r="G179" s="107"/>
      <c r="H179" s="64"/>
      <c r="Q179" s="100"/>
    </row>
    <row r="180" ht="15.75">
      <c r="H180" s="71"/>
    </row>
    <row r="181" spans="1:8" ht="56.25" customHeight="1">
      <c r="A181" s="50" t="s">
        <v>120</v>
      </c>
      <c r="B181" s="65" t="s">
        <v>132</v>
      </c>
      <c r="H181" s="71"/>
    </row>
    <row r="182" spans="2:17" ht="15.75">
      <c r="B182" s="63" t="s">
        <v>75</v>
      </c>
      <c r="C182" s="64">
        <v>4</v>
      </c>
      <c r="H182" s="64"/>
      <c r="Q182" s="94">
        <v>32000</v>
      </c>
    </row>
    <row r="183" spans="3:8" ht="15.75">
      <c r="C183" s="66"/>
      <c r="E183" s="143"/>
      <c r="G183" s="145"/>
      <c r="H183" s="71"/>
    </row>
    <row r="184" spans="1:17" ht="15.75">
      <c r="A184" s="58"/>
      <c r="B184" s="12" t="s">
        <v>98</v>
      </c>
      <c r="C184" s="68"/>
      <c r="D184" s="68"/>
      <c r="E184" s="121"/>
      <c r="F184" s="68"/>
      <c r="G184" s="108"/>
      <c r="Q184" s="95"/>
    </row>
    <row r="185" ht="15.75">
      <c r="H185" s="71"/>
    </row>
    <row r="186" ht="15.75">
      <c r="H186" s="71"/>
    </row>
  </sheetData>
  <sheetProtection/>
  <printOptions/>
  <pageMargins left="0.7480314960629921" right="0.7480314960629921" top="0.7874015748031497" bottom="0.5905511811023623" header="0.3937007874015748" footer="0.3937007874015748"/>
  <pageSetup firstPageNumber="10" useFirstPageNumber="1" horizontalDpi="600" verticalDpi="600" orientation="portrait" paperSize="9" scale="90" r:id="rId1"/>
  <headerFooter alignWithMargins="0">
    <oddHeader>&amp;R&amp;"Arial,Navadno"&amp;9KANAL G2
</oddHeader>
    <oddFooter>&amp;C&amp;"Arial,Navadno"&amp;10&amp;P</oddFooter>
  </headerFooter>
  <rowBreaks count="5" manualBreakCount="5">
    <brk id="47" max="6" man="1"/>
    <brk id="71" max="6" man="1"/>
    <brk id="108" max="6" man="1"/>
    <brk id="133" max="6" man="1"/>
    <brk id="160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47"/>
  <sheetViews>
    <sheetView zoomScalePageLayoutView="0" workbookViewId="0" topLeftCell="A1">
      <selection activeCell="C5" sqref="C5"/>
    </sheetView>
  </sheetViews>
  <sheetFormatPr defaultColWidth="8.69921875" defaultRowHeight="15.75"/>
  <cols>
    <col min="1" max="1" width="6" style="50" customWidth="1"/>
    <col min="2" max="2" width="33.59765625" style="65" customWidth="1"/>
    <col min="3" max="3" width="7.3984375" style="64" customWidth="1"/>
    <col min="4" max="4" width="1.203125" style="64" customWidth="1"/>
    <col min="5" max="5" width="8.8984375" style="120" customWidth="1"/>
    <col min="6" max="6" width="3.3984375" style="64" customWidth="1"/>
    <col min="7" max="7" width="11.3984375" style="110" customWidth="1"/>
    <col min="8" max="8" width="3.69921875" style="53" customWidth="1"/>
    <col min="9" max="9" width="14.796875" style="54" customWidth="1"/>
    <col min="10" max="10" width="8.69921875" style="55" customWidth="1"/>
    <col min="11" max="11" width="17.69921875" style="53" customWidth="1"/>
    <col min="12" max="12" width="15.59765625" style="53" customWidth="1"/>
    <col min="13" max="15" width="8.69921875" style="56" customWidth="1"/>
    <col min="16" max="16" width="8.69921875" style="53" customWidth="1"/>
    <col min="17" max="17" width="11.19921875" style="94" customWidth="1"/>
    <col min="18" max="16384" width="8.69921875" style="53" customWidth="1"/>
  </cols>
  <sheetData>
    <row r="1" spans="1:17" s="86" customFormat="1" ht="15.75" customHeight="1">
      <c r="A1" s="41"/>
      <c r="B1" s="42" t="s">
        <v>63</v>
      </c>
      <c r="C1" s="2" t="s">
        <v>47</v>
      </c>
      <c r="D1" s="40"/>
      <c r="E1" s="40"/>
      <c r="F1" s="3"/>
      <c r="G1" s="104"/>
      <c r="H1" s="85"/>
      <c r="Q1" s="99"/>
    </row>
    <row r="2" spans="1:17" s="86" customFormat="1" ht="15.75" customHeight="1">
      <c r="A2" s="41"/>
      <c r="B2" s="42"/>
      <c r="C2" s="2" t="s">
        <v>48</v>
      </c>
      <c r="D2" s="40"/>
      <c r="E2" s="40"/>
      <c r="F2" s="3"/>
      <c r="G2" s="104"/>
      <c r="H2" s="85"/>
      <c r="Q2" s="99"/>
    </row>
    <row r="3" spans="1:17" s="86" customFormat="1" ht="15.75" customHeight="1">
      <c r="A3" s="41"/>
      <c r="B3" s="42" t="s">
        <v>35</v>
      </c>
      <c r="C3" s="47" t="s">
        <v>59</v>
      </c>
      <c r="D3" s="40"/>
      <c r="E3" s="114"/>
      <c r="F3" s="3"/>
      <c r="G3" s="104"/>
      <c r="H3" s="85"/>
      <c r="Q3" s="99"/>
    </row>
    <row r="4" spans="1:17" s="86" customFormat="1" ht="15.75" customHeight="1">
      <c r="A4" s="41"/>
      <c r="B4" s="42" t="s">
        <v>64</v>
      </c>
      <c r="C4" s="47" t="s">
        <v>50</v>
      </c>
      <c r="D4" s="48"/>
      <c r="E4" s="115"/>
      <c r="F4" s="48"/>
      <c r="G4" s="104"/>
      <c r="H4" s="85"/>
      <c r="Q4" s="99"/>
    </row>
    <row r="5" spans="1:17" s="86" customFormat="1" ht="15.75">
      <c r="A5" s="41"/>
      <c r="B5" s="42" t="s">
        <v>65</v>
      </c>
      <c r="C5" s="2" t="s">
        <v>191</v>
      </c>
      <c r="D5" s="40"/>
      <c r="E5" s="114"/>
      <c r="F5" s="3"/>
      <c r="G5" s="105"/>
      <c r="Q5" s="90"/>
    </row>
    <row r="6" spans="1:17" s="86" customFormat="1" ht="15.75">
      <c r="A6" s="41"/>
      <c r="B6" s="42"/>
      <c r="C6" s="49"/>
      <c r="D6" s="48"/>
      <c r="E6" s="115"/>
      <c r="F6" s="48"/>
      <c r="G6" s="105"/>
      <c r="Q6" s="99"/>
    </row>
    <row r="7" spans="1:17" s="45" customFormat="1" ht="15.75">
      <c r="A7" s="41"/>
      <c r="B7" s="42"/>
      <c r="C7" s="49"/>
      <c r="D7" s="48"/>
      <c r="E7" s="115"/>
      <c r="F7" s="48"/>
      <c r="G7" s="105"/>
      <c r="I7" s="43"/>
      <c r="J7" s="44"/>
      <c r="M7" s="46"/>
      <c r="N7" s="46"/>
      <c r="O7" s="46"/>
      <c r="Q7" s="90"/>
    </row>
    <row r="8" spans="1:17" s="45" customFormat="1" ht="15.75">
      <c r="A8" s="41"/>
      <c r="B8" s="42"/>
      <c r="C8" s="49"/>
      <c r="D8" s="48"/>
      <c r="E8" s="115"/>
      <c r="F8" s="48"/>
      <c r="G8" s="105"/>
      <c r="I8" s="43"/>
      <c r="J8" s="44"/>
      <c r="M8" s="46"/>
      <c r="N8" s="46"/>
      <c r="O8" s="46"/>
      <c r="Q8" s="90"/>
    </row>
    <row r="11" spans="1:17" ht="18">
      <c r="A11" s="50" t="s">
        <v>66</v>
      </c>
      <c r="B11" s="51" t="s">
        <v>108</v>
      </c>
      <c r="C11" s="52"/>
      <c r="D11" s="52"/>
      <c r="E11" s="116"/>
      <c r="F11" s="52"/>
      <c r="G11" s="106"/>
      <c r="Q11" s="91"/>
    </row>
    <row r="12" spans="2:17" ht="15.75">
      <c r="B12" s="52"/>
      <c r="C12" s="52"/>
      <c r="D12" s="52"/>
      <c r="E12" s="116"/>
      <c r="F12" s="52"/>
      <c r="G12" s="106"/>
      <c r="Q12" s="91"/>
    </row>
    <row r="13" spans="2:17" ht="15.75">
      <c r="B13" s="52"/>
      <c r="C13" s="52"/>
      <c r="D13" s="52"/>
      <c r="E13" s="116"/>
      <c r="F13" s="52"/>
      <c r="G13" s="106"/>
      <c r="Q13" s="91"/>
    </row>
    <row r="16" spans="1:17" s="10" customFormat="1" ht="15.75">
      <c r="A16" s="11" t="s">
        <v>67</v>
      </c>
      <c r="B16" s="12" t="s">
        <v>68</v>
      </c>
      <c r="C16" s="57"/>
      <c r="E16" s="117"/>
      <c r="G16" s="107"/>
      <c r="I16" s="31"/>
      <c r="J16" s="27"/>
      <c r="M16" s="35"/>
      <c r="N16" s="35"/>
      <c r="O16" s="35"/>
      <c r="Q16" s="100"/>
    </row>
    <row r="17" spans="1:17" s="10" customFormat="1" ht="15.75">
      <c r="A17" s="11"/>
      <c r="B17" s="12"/>
      <c r="C17" s="57"/>
      <c r="E17" s="117"/>
      <c r="G17" s="107"/>
      <c r="I17" s="31"/>
      <c r="J17" s="27"/>
      <c r="M17" s="35"/>
      <c r="N17" s="35"/>
      <c r="O17" s="35"/>
      <c r="Q17" s="100"/>
    </row>
    <row r="18" spans="1:17" s="10" customFormat="1" ht="15.75">
      <c r="A18" s="58" t="s">
        <v>80</v>
      </c>
      <c r="B18" s="59" t="s">
        <v>79</v>
      </c>
      <c r="C18" s="60"/>
      <c r="D18" s="60"/>
      <c r="E18" s="118"/>
      <c r="F18" s="60"/>
      <c r="G18" s="108"/>
      <c r="H18" s="88"/>
      <c r="I18" s="31"/>
      <c r="J18" s="27"/>
      <c r="K18" s="126"/>
      <c r="M18" s="35"/>
      <c r="N18" s="35"/>
      <c r="O18" s="35"/>
      <c r="Q18" s="92"/>
    </row>
    <row r="19" spans="1:17" ht="15.75">
      <c r="A19" s="58" t="s">
        <v>84</v>
      </c>
      <c r="B19" s="59" t="s">
        <v>69</v>
      </c>
      <c r="C19" s="60"/>
      <c r="D19" s="60"/>
      <c r="E19" s="118"/>
      <c r="F19" s="60"/>
      <c r="G19" s="108"/>
      <c r="H19" s="88"/>
      <c r="K19" s="123"/>
      <c r="Q19" s="92"/>
    </row>
    <row r="20" spans="1:17" ht="15.75">
      <c r="A20" s="58" t="s">
        <v>95</v>
      </c>
      <c r="B20" s="59" t="s">
        <v>70</v>
      </c>
      <c r="C20" s="60"/>
      <c r="D20" s="60"/>
      <c r="E20" s="118"/>
      <c r="F20" s="60"/>
      <c r="G20" s="108"/>
      <c r="H20" s="88"/>
      <c r="K20" s="123"/>
      <c r="Q20" s="92"/>
    </row>
    <row r="21" spans="1:17" ht="15.75">
      <c r="A21" s="58"/>
      <c r="B21" s="59"/>
      <c r="C21" s="60"/>
      <c r="D21" s="60"/>
      <c r="E21" s="118"/>
      <c r="F21" s="60"/>
      <c r="G21" s="108"/>
      <c r="K21" s="123"/>
      <c r="Q21" s="92"/>
    </row>
    <row r="22" spans="1:17" ht="16.5" thickBot="1">
      <c r="A22" s="58"/>
      <c r="B22" s="61" t="s">
        <v>109</v>
      </c>
      <c r="C22" s="62"/>
      <c r="D22" s="62"/>
      <c r="E22" s="119"/>
      <c r="F22" s="62"/>
      <c r="G22" s="109"/>
      <c r="H22" s="88"/>
      <c r="K22" s="124"/>
      <c r="Q22" s="93"/>
    </row>
    <row r="40" ht="15.75">
      <c r="B40" s="87"/>
    </row>
    <row r="41" ht="15.75">
      <c r="B41" s="87"/>
    </row>
    <row r="48" spans="1:17" s="10" customFormat="1" ht="15.75">
      <c r="A48" s="50"/>
      <c r="B48" s="65"/>
      <c r="C48" s="64"/>
      <c r="D48" s="64"/>
      <c r="E48" s="120"/>
      <c r="F48" s="64"/>
      <c r="G48" s="110"/>
      <c r="H48" s="53"/>
      <c r="I48" s="31"/>
      <c r="J48" s="27"/>
      <c r="M48" s="35"/>
      <c r="N48" s="35"/>
      <c r="O48" s="35"/>
      <c r="Q48" s="94"/>
    </row>
    <row r="49" spans="1:17" ht="15.75">
      <c r="A49" s="16" t="s">
        <v>71</v>
      </c>
      <c r="B49" s="12" t="s">
        <v>68</v>
      </c>
      <c r="C49" s="57"/>
      <c r="D49" s="10"/>
      <c r="E49" s="117"/>
      <c r="F49" s="10"/>
      <c r="G49" s="107"/>
      <c r="H49" s="10"/>
      <c r="Q49" s="100"/>
    </row>
    <row r="50" spans="1:17" s="10" customFormat="1" ht="15.75">
      <c r="A50" s="50"/>
      <c r="B50" s="67"/>
      <c r="C50" s="68"/>
      <c r="D50" s="68"/>
      <c r="E50" s="121"/>
      <c r="F50" s="68"/>
      <c r="G50" s="111"/>
      <c r="H50" s="53"/>
      <c r="I50" s="31"/>
      <c r="J50" s="27"/>
      <c r="M50" s="35"/>
      <c r="N50" s="35"/>
      <c r="O50" s="35"/>
      <c r="Q50" s="95"/>
    </row>
    <row r="51" spans="1:17" s="10" customFormat="1" ht="16.5" customHeight="1">
      <c r="A51" s="16" t="s">
        <v>80</v>
      </c>
      <c r="B51" s="12" t="s">
        <v>79</v>
      </c>
      <c r="C51" s="57"/>
      <c r="E51" s="117"/>
      <c r="G51" s="107"/>
      <c r="I51" s="31"/>
      <c r="J51" s="27"/>
      <c r="M51" s="35"/>
      <c r="N51" s="35"/>
      <c r="O51" s="35"/>
      <c r="Q51" s="100"/>
    </row>
    <row r="52" spans="1:17" s="10" customFormat="1" ht="15.75">
      <c r="A52" s="11"/>
      <c r="B52" s="12"/>
      <c r="C52" s="57"/>
      <c r="E52" s="117"/>
      <c r="G52" s="107"/>
      <c r="I52" s="31"/>
      <c r="J52" s="27"/>
      <c r="M52" s="35"/>
      <c r="N52" s="35"/>
      <c r="O52" s="35"/>
      <c r="Q52" s="100"/>
    </row>
    <row r="53" spans="1:17" s="22" customFormat="1" ht="39">
      <c r="A53" s="17" t="s">
        <v>81</v>
      </c>
      <c r="B53" s="18" t="s">
        <v>127</v>
      </c>
      <c r="C53" s="57"/>
      <c r="D53" s="10"/>
      <c r="E53" s="117"/>
      <c r="F53" s="10"/>
      <c r="G53" s="107"/>
      <c r="H53" s="10"/>
      <c r="I53" s="32"/>
      <c r="J53" s="28"/>
      <c r="M53" s="36"/>
      <c r="N53" s="36"/>
      <c r="O53" s="36"/>
      <c r="Q53" s="100"/>
    </row>
    <row r="54" spans="1:17" s="10" customFormat="1" ht="15.75">
      <c r="A54" s="11"/>
      <c r="B54" s="63" t="s">
        <v>74</v>
      </c>
      <c r="C54" s="64">
        <v>181</v>
      </c>
      <c r="D54" s="64"/>
      <c r="E54" s="94"/>
      <c r="F54" s="89"/>
      <c r="G54" s="110"/>
      <c r="H54" s="89"/>
      <c r="I54" s="31"/>
      <c r="J54" s="27"/>
      <c r="M54" s="35"/>
      <c r="N54" s="35"/>
      <c r="O54" s="35"/>
      <c r="Q54" s="94"/>
    </row>
    <row r="55" spans="1:17" s="10" customFormat="1" ht="15.75">
      <c r="A55" s="11"/>
      <c r="B55" s="19"/>
      <c r="C55" s="57"/>
      <c r="E55" s="120"/>
      <c r="G55" s="107"/>
      <c r="I55" s="31"/>
      <c r="J55" s="27"/>
      <c r="M55" s="35"/>
      <c r="N55" s="35"/>
      <c r="O55" s="35"/>
      <c r="Q55" s="100"/>
    </row>
    <row r="56" spans="1:17" s="23" customFormat="1" ht="51">
      <c r="A56" s="17" t="s">
        <v>82</v>
      </c>
      <c r="B56" s="63" t="s">
        <v>26</v>
      </c>
      <c r="C56" s="57"/>
      <c r="D56" s="10"/>
      <c r="E56" s="120"/>
      <c r="F56" s="10"/>
      <c r="G56" s="107"/>
      <c r="H56" s="10"/>
      <c r="I56" s="33"/>
      <c r="J56" s="29"/>
      <c r="M56" s="37"/>
      <c r="N56" s="37"/>
      <c r="O56" s="37"/>
      <c r="Q56" s="100"/>
    </row>
    <row r="57" spans="1:17" s="10" customFormat="1" ht="15.75">
      <c r="A57" s="11"/>
      <c r="B57" s="63" t="s">
        <v>113</v>
      </c>
      <c r="C57" s="64">
        <v>1</v>
      </c>
      <c r="D57" s="64"/>
      <c r="E57" s="120"/>
      <c r="F57" s="89"/>
      <c r="G57" s="110"/>
      <c r="H57" s="89"/>
      <c r="I57" s="31"/>
      <c r="J57" s="27"/>
      <c r="M57" s="35"/>
      <c r="N57" s="35"/>
      <c r="O57" s="35"/>
      <c r="Q57" s="94"/>
    </row>
    <row r="58" spans="1:17" s="10" customFormat="1" ht="15.75">
      <c r="A58" s="11"/>
      <c r="B58" s="63"/>
      <c r="C58" s="64"/>
      <c r="D58" s="64"/>
      <c r="E58" s="120"/>
      <c r="F58" s="64"/>
      <c r="G58" s="110"/>
      <c r="H58" s="64"/>
      <c r="I58" s="31"/>
      <c r="J58" s="27"/>
      <c r="M58" s="35"/>
      <c r="N58" s="35"/>
      <c r="O58" s="35"/>
      <c r="Q58" s="94"/>
    </row>
    <row r="59" spans="1:17" s="23" customFormat="1" ht="44.25" customHeight="1">
      <c r="A59" s="17" t="s">
        <v>116</v>
      </c>
      <c r="B59" s="63" t="s">
        <v>129</v>
      </c>
      <c r="C59" s="64"/>
      <c r="D59" s="64"/>
      <c r="E59" s="120"/>
      <c r="F59" s="64"/>
      <c r="G59" s="110"/>
      <c r="H59" s="10"/>
      <c r="I59" s="33"/>
      <c r="J59" s="29"/>
      <c r="M59" s="37"/>
      <c r="N59" s="37"/>
      <c r="O59" s="37"/>
      <c r="Q59" s="94"/>
    </row>
    <row r="60" spans="1:17" s="10" customFormat="1" ht="15.75">
      <c r="A60" s="11"/>
      <c r="B60" s="63" t="s">
        <v>75</v>
      </c>
      <c r="C60" s="64">
        <v>8</v>
      </c>
      <c r="D60" s="64"/>
      <c r="E60" s="120"/>
      <c r="F60" s="89"/>
      <c r="G60" s="110"/>
      <c r="H60" s="89"/>
      <c r="I60" s="31"/>
      <c r="J60" s="27"/>
      <c r="M60" s="35"/>
      <c r="N60" s="35"/>
      <c r="O60" s="35"/>
      <c r="Q60" s="94"/>
    </row>
    <row r="61" spans="1:17" s="10" customFormat="1" ht="15.75">
      <c r="A61" s="11"/>
      <c r="B61" s="63"/>
      <c r="C61" s="64"/>
      <c r="D61" s="64"/>
      <c r="E61" s="120"/>
      <c r="F61" s="64"/>
      <c r="G61" s="110"/>
      <c r="H61" s="64"/>
      <c r="I61" s="31"/>
      <c r="J61" s="27"/>
      <c r="M61" s="35"/>
      <c r="N61" s="35"/>
      <c r="O61" s="35"/>
      <c r="Q61" s="94"/>
    </row>
    <row r="62" spans="1:17" s="10" customFormat="1" ht="56.25" customHeight="1">
      <c r="A62" s="17" t="s">
        <v>112</v>
      </c>
      <c r="B62" s="63" t="s">
        <v>45</v>
      </c>
      <c r="C62" s="64"/>
      <c r="D62" s="64"/>
      <c r="E62" s="120"/>
      <c r="F62" s="64"/>
      <c r="G62" s="110"/>
      <c r="I62" s="31"/>
      <c r="J62" s="27"/>
      <c r="M62" s="35"/>
      <c r="N62" s="35"/>
      <c r="O62" s="35"/>
      <c r="Q62" s="94"/>
    </row>
    <row r="63" spans="1:17" s="10" customFormat="1" ht="34.5" customHeight="1">
      <c r="A63" s="24"/>
      <c r="B63" s="63" t="s">
        <v>37</v>
      </c>
      <c r="C63" s="64">
        <v>3</v>
      </c>
      <c r="D63" s="69"/>
      <c r="E63" s="120"/>
      <c r="F63" s="69"/>
      <c r="G63" s="110"/>
      <c r="H63" s="23"/>
      <c r="I63" s="31"/>
      <c r="J63" s="27"/>
      <c r="M63" s="35"/>
      <c r="N63" s="35"/>
      <c r="O63" s="35"/>
      <c r="Q63" s="96"/>
    </row>
    <row r="64" spans="1:17" s="10" customFormat="1" ht="56.25" customHeight="1">
      <c r="A64" s="11"/>
      <c r="B64" s="63" t="s">
        <v>152</v>
      </c>
      <c r="C64" s="64">
        <v>1</v>
      </c>
      <c r="D64" s="64"/>
      <c r="E64" s="120"/>
      <c r="F64" s="89"/>
      <c r="G64" s="110"/>
      <c r="H64" s="89"/>
      <c r="I64" s="31"/>
      <c r="J64" s="27"/>
      <c r="M64" s="35"/>
      <c r="N64" s="35"/>
      <c r="O64" s="35"/>
      <c r="Q64" s="94"/>
    </row>
    <row r="65" spans="1:17" s="10" customFormat="1" ht="15.75" customHeight="1">
      <c r="A65" s="11"/>
      <c r="B65" s="63"/>
      <c r="C65" s="64"/>
      <c r="D65" s="64"/>
      <c r="E65" s="120"/>
      <c r="F65" s="64"/>
      <c r="G65" s="110"/>
      <c r="I65" s="31"/>
      <c r="J65" s="27"/>
      <c r="M65" s="35"/>
      <c r="N65" s="35"/>
      <c r="O65" s="35"/>
      <c r="Q65" s="94"/>
    </row>
    <row r="66" spans="1:17" s="10" customFormat="1" ht="18" customHeight="1">
      <c r="A66" s="16"/>
      <c r="B66" s="70" t="s">
        <v>97</v>
      </c>
      <c r="C66" s="60"/>
      <c r="D66" s="60"/>
      <c r="E66" s="118"/>
      <c r="F66" s="60"/>
      <c r="G66" s="108"/>
      <c r="H66" s="60"/>
      <c r="I66" s="125"/>
      <c r="J66" s="27"/>
      <c r="M66" s="35"/>
      <c r="N66" s="35"/>
      <c r="O66" s="35"/>
      <c r="Q66" s="92"/>
    </row>
    <row r="67" spans="1:17" s="10" customFormat="1" ht="15.75">
      <c r="A67" s="16"/>
      <c r="B67" s="70"/>
      <c r="C67" s="60"/>
      <c r="D67" s="60"/>
      <c r="E67" s="118"/>
      <c r="F67" s="60"/>
      <c r="G67" s="108"/>
      <c r="H67" s="60"/>
      <c r="I67" s="31"/>
      <c r="J67" s="27"/>
      <c r="M67" s="35"/>
      <c r="N67" s="35"/>
      <c r="O67" s="35"/>
      <c r="Q67" s="92"/>
    </row>
    <row r="68" spans="1:17" s="10" customFormat="1" ht="15.75">
      <c r="A68" s="16" t="s">
        <v>84</v>
      </c>
      <c r="B68" s="12" t="s">
        <v>69</v>
      </c>
      <c r="C68" s="57"/>
      <c r="E68" s="117"/>
      <c r="G68" s="107"/>
      <c r="I68" s="31"/>
      <c r="J68" s="27"/>
      <c r="M68" s="35"/>
      <c r="N68" s="35"/>
      <c r="O68" s="35"/>
      <c r="Q68" s="100"/>
    </row>
    <row r="69" spans="1:17" s="10" customFormat="1" ht="15.75">
      <c r="A69" s="16"/>
      <c r="B69" s="12"/>
      <c r="C69" s="57"/>
      <c r="E69" s="117"/>
      <c r="G69" s="107"/>
      <c r="I69" s="31"/>
      <c r="J69" s="27"/>
      <c r="M69" s="35"/>
      <c r="N69" s="35"/>
      <c r="O69" s="35"/>
      <c r="Q69" s="100"/>
    </row>
    <row r="70" spans="1:8" ht="52.5" customHeight="1">
      <c r="A70" s="50" t="s">
        <v>86</v>
      </c>
      <c r="B70" s="63" t="s">
        <v>159</v>
      </c>
      <c r="H70" s="71"/>
    </row>
    <row r="71" spans="2:8" ht="15.75">
      <c r="B71" s="63" t="s">
        <v>78</v>
      </c>
      <c r="C71" s="64">
        <v>532.89</v>
      </c>
      <c r="F71" s="89"/>
      <c r="H71" s="89"/>
    </row>
    <row r="72" spans="1:17" s="150" customFormat="1" ht="15.75">
      <c r="A72" s="146"/>
      <c r="B72" s="147"/>
      <c r="C72" s="130"/>
      <c r="D72" s="130"/>
      <c r="E72" s="148"/>
      <c r="F72" s="144"/>
      <c r="G72" s="145"/>
      <c r="H72" s="144"/>
      <c r="Q72" s="101"/>
    </row>
    <row r="73" spans="1:8" ht="25.5">
      <c r="A73" s="50" t="s">
        <v>88</v>
      </c>
      <c r="B73" s="63" t="s">
        <v>6</v>
      </c>
      <c r="H73" s="71"/>
    </row>
    <row r="74" spans="2:8" ht="15.75">
      <c r="B74" s="63"/>
      <c r="H74" s="71"/>
    </row>
    <row r="75" spans="2:8" ht="15.75">
      <c r="B75" s="63" t="s">
        <v>145</v>
      </c>
      <c r="H75" s="71"/>
    </row>
    <row r="76" spans="2:8" ht="15.75">
      <c r="B76" s="63" t="s">
        <v>72</v>
      </c>
      <c r="C76" s="64">
        <v>542</v>
      </c>
      <c r="E76" s="94"/>
      <c r="F76" s="89"/>
      <c r="H76" s="89"/>
    </row>
    <row r="77" spans="1:17" s="150" customFormat="1" ht="15.75">
      <c r="A77" s="146"/>
      <c r="B77" s="147"/>
      <c r="C77" s="130"/>
      <c r="D77" s="130"/>
      <c r="E77" s="149"/>
      <c r="F77" s="130"/>
      <c r="G77" s="149"/>
      <c r="H77" s="130"/>
      <c r="Q77" s="101"/>
    </row>
    <row r="78" spans="2:8" ht="15.75">
      <c r="B78" s="63" t="s">
        <v>146</v>
      </c>
      <c r="H78" s="71"/>
    </row>
    <row r="79" spans="2:8" ht="15.75">
      <c r="B79" s="63" t="s">
        <v>72</v>
      </c>
      <c r="C79" s="64">
        <v>135</v>
      </c>
      <c r="F79" s="89"/>
      <c r="H79" s="89"/>
    </row>
    <row r="80" spans="1:17" s="150" customFormat="1" ht="15.75">
      <c r="A80" s="146"/>
      <c r="B80" s="147"/>
      <c r="C80" s="130"/>
      <c r="D80" s="130"/>
      <c r="E80" s="148"/>
      <c r="F80" s="130"/>
      <c r="G80" s="149"/>
      <c r="H80" s="151"/>
      <c r="Q80" s="101"/>
    </row>
    <row r="81" spans="1:8" ht="30.75" customHeight="1">
      <c r="A81" s="50" t="s">
        <v>89</v>
      </c>
      <c r="B81" s="63" t="s">
        <v>5</v>
      </c>
      <c r="H81" s="71"/>
    </row>
    <row r="82" spans="2:8" ht="15.75">
      <c r="B82" s="63"/>
      <c r="H82" s="71"/>
    </row>
    <row r="83" spans="2:8" ht="15.75">
      <c r="B83" s="63" t="s">
        <v>145</v>
      </c>
      <c r="H83" s="71"/>
    </row>
    <row r="84" spans="2:8" ht="15.75">
      <c r="B84" s="63" t="s">
        <v>72</v>
      </c>
      <c r="C84" s="64">
        <f>18.6*0.8</f>
        <v>14.880000000000003</v>
      </c>
      <c r="E84" s="64"/>
      <c r="F84" s="89"/>
      <c r="H84" s="89"/>
    </row>
    <row r="85" spans="2:10" ht="15.75" hidden="1">
      <c r="B85" s="63"/>
      <c r="H85" s="64"/>
      <c r="J85" s="54"/>
    </row>
    <row r="86" spans="2:8" ht="15.75">
      <c r="B86" s="63" t="s">
        <v>146</v>
      </c>
      <c r="H86" s="71"/>
    </row>
    <row r="87" spans="2:8" ht="15.75">
      <c r="B87" s="63" t="s">
        <v>72</v>
      </c>
      <c r="C87" s="64">
        <f>18.6*0.2</f>
        <v>3.7200000000000006</v>
      </c>
      <c r="E87" s="94"/>
      <c r="F87" s="89"/>
      <c r="H87" s="89"/>
    </row>
    <row r="88" spans="2:8" ht="15.75">
      <c r="B88" s="63"/>
      <c r="H88" s="71"/>
    </row>
    <row r="89" spans="1:17" s="74" customFormat="1" ht="38.25">
      <c r="A89" s="50" t="s">
        <v>99</v>
      </c>
      <c r="B89" s="63" t="s">
        <v>90</v>
      </c>
      <c r="C89" s="64"/>
      <c r="D89" s="64"/>
      <c r="E89" s="120"/>
      <c r="F89" s="64"/>
      <c r="G89" s="110"/>
      <c r="H89" s="71"/>
      <c r="I89" s="72"/>
      <c r="J89" s="73"/>
      <c r="M89" s="75"/>
      <c r="N89" s="75"/>
      <c r="O89" s="75"/>
      <c r="Q89" s="94"/>
    </row>
    <row r="90" spans="2:8" ht="15.75">
      <c r="B90" s="63" t="s">
        <v>78</v>
      </c>
      <c r="C90" s="64">
        <v>276.8</v>
      </c>
      <c r="H90" s="64"/>
    </row>
    <row r="91" spans="1:17" s="150" customFormat="1" ht="15.75">
      <c r="A91" s="146"/>
      <c r="B91" s="147"/>
      <c r="C91" s="130"/>
      <c r="D91" s="130"/>
      <c r="E91" s="148"/>
      <c r="F91" s="130"/>
      <c r="G91" s="149"/>
      <c r="H91" s="151"/>
      <c r="Q91" s="101"/>
    </row>
    <row r="92" spans="1:17" s="74" customFormat="1" ht="95.25" customHeight="1">
      <c r="A92" s="50" t="s">
        <v>100</v>
      </c>
      <c r="B92" s="63" t="s">
        <v>147</v>
      </c>
      <c r="C92" s="64"/>
      <c r="D92" s="64"/>
      <c r="E92" s="120"/>
      <c r="F92" s="64"/>
      <c r="G92" s="110"/>
      <c r="H92" s="71"/>
      <c r="I92" s="72"/>
      <c r="J92" s="73"/>
      <c r="M92" s="75"/>
      <c r="N92" s="75"/>
      <c r="O92" s="75"/>
      <c r="Q92" s="94"/>
    </row>
    <row r="93" spans="2:8" ht="15.75">
      <c r="B93" s="63" t="s">
        <v>72</v>
      </c>
      <c r="C93" s="64">
        <v>36</v>
      </c>
      <c r="H93" s="64"/>
    </row>
    <row r="94" spans="1:17" s="150" customFormat="1" ht="15.75">
      <c r="A94" s="146"/>
      <c r="B94" s="147"/>
      <c r="C94" s="130"/>
      <c r="D94" s="130"/>
      <c r="E94" s="148"/>
      <c r="F94" s="130"/>
      <c r="G94" s="149"/>
      <c r="H94" s="151"/>
      <c r="Q94" s="101"/>
    </row>
    <row r="95" spans="1:17" s="74" customFormat="1" ht="108.75" customHeight="1">
      <c r="A95" s="50" t="s">
        <v>101</v>
      </c>
      <c r="B95" s="63" t="s">
        <v>139</v>
      </c>
      <c r="C95" s="64"/>
      <c r="D95" s="64"/>
      <c r="E95" s="120"/>
      <c r="F95" s="64"/>
      <c r="G95" s="110"/>
      <c r="H95" s="71"/>
      <c r="I95" s="72"/>
      <c r="J95" s="73"/>
      <c r="M95" s="75"/>
      <c r="N95" s="75"/>
      <c r="O95" s="75"/>
      <c r="Q95" s="94"/>
    </row>
    <row r="96" spans="2:8" ht="15.75">
      <c r="B96" s="63" t="s">
        <v>72</v>
      </c>
      <c r="C96" s="64">
        <v>120</v>
      </c>
      <c r="H96" s="64"/>
    </row>
    <row r="97" spans="1:17" s="150" customFormat="1" ht="15.75">
      <c r="A97" s="146"/>
      <c r="B97" s="147"/>
      <c r="C97" s="130"/>
      <c r="D97" s="130"/>
      <c r="E97" s="148"/>
      <c r="F97" s="130"/>
      <c r="G97" s="149"/>
      <c r="H97" s="151"/>
      <c r="Q97" s="101"/>
    </row>
    <row r="98" spans="1:17" ht="81.75" customHeight="1">
      <c r="A98" s="82" t="s">
        <v>102</v>
      </c>
      <c r="B98" s="83" t="s">
        <v>27</v>
      </c>
      <c r="C98" s="84"/>
      <c r="D98" s="84"/>
      <c r="H98" s="71"/>
      <c r="Q98" s="97"/>
    </row>
    <row r="99" spans="1:17" ht="15.75">
      <c r="A99" s="82"/>
      <c r="B99" s="83" t="s">
        <v>72</v>
      </c>
      <c r="C99" s="84">
        <f>271*0.63</f>
        <v>170.73</v>
      </c>
      <c r="D99" s="84"/>
      <c r="H99" s="64"/>
      <c r="Q99" s="97"/>
    </row>
    <row r="100" spans="1:17" ht="15.75">
      <c r="A100" s="82"/>
      <c r="B100" s="83"/>
      <c r="C100" s="84"/>
      <c r="D100" s="84"/>
      <c r="H100" s="71"/>
      <c r="Q100" s="97"/>
    </row>
    <row r="101" spans="1:17" s="74" customFormat="1" ht="25.5">
      <c r="A101" s="82" t="s">
        <v>103</v>
      </c>
      <c r="B101" s="83" t="s">
        <v>115</v>
      </c>
      <c r="C101" s="84"/>
      <c r="D101" s="84"/>
      <c r="E101" s="120"/>
      <c r="F101" s="64"/>
      <c r="G101" s="110"/>
      <c r="H101" s="71"/>
      <c r="Q101" s="97"/>
    </row>
    <row r="102" spans="1:17" ht="15.75">
      <c r="A102" s="82"/>
      <c r="B102" s="83" t="s">
        <v>72</v>
      </c>
      <c r="C102" s="84">
        <v>105.27</v>
      </c>
      <c r="D102" s="84"/>
      <c r="H102" s="64"/>
      <c r="I102" s="53"/>
      <c r="J102" s="53"/>
      <c r="M102" s="53"/>
      <c r="N102" s="53"/>
      <c r="O102" s="53"/>
      <c r="Q102" s="97"/>
    </row>
    <row r="103" spans="1:17" s="150" customFormat="1" ht="15.75">
      <c r="A103" s="152"/>
      <c r="B103" s="153"/>
      <c r="C103" s="154"/>
      <c r="D103" s="154"/>
      <c r="E103" s="148"/>
      <c r="F103" s="130"/>
      <c r="G103" s="149"/>
      <c r="H103" s="151"/>
      <c r="Q103" s="155"/>
    </row>
    <row r="104" spans="1:8" ht="51">
      <c r="A104" s="50" t="s">
        <v>104</v>
      </c>
      <c r="B104" s="63" t="s">
        <v>110</v>
      </c>
      <c r="H104" s="71"/>
    </row>
    <row r="105" spans="2:8" ht="15.75">
      <c r="B105" s="63" t="s">
        <v>72</v>
      </c>
      <c r="C105" s="64">
        <v>260</v>
      </c>
      <c r="H105" s="64"/>
    </row>
    <row r="106" spans="1:17" s="150" customFormat="1" ht="15.75">
      <c r="A106" s="146"/>
      <c r="B106" s="147"/>
      <c r="C106" s="130"/>
      <c r="D106" s="130"/>
      <c r="E106" s="148"/>
      <c r="F106" s="130"/>
      <c r="G106" s="149"/>
      <c r="H106" s="151"/>
      <c r="Q106" s="101"/>
    </row>
    <row r="107" spans="1:8" ht="132" customHeight="1">
      <c r="A107" s="50" t="s">
        <v>105</v>
      </c>
      <c r="B107" s="21" t="s">
        <v>182</v>
      </c>
      <c r="H107" s="71"/>
    </row>
    <row r="108" spans="2:8" ht="15.75">
      <c r="B108" s="63" t="s">
        <v>78</v>
      </c>
      <c r="C108" s="64">
        <v>796.89</v>
      </c>
      <c r="E108" s="94"/>
      <c r="H108" s="64"/>
    </row>
    <row r="109" spans="1:17" s="150" customFormat="1" ht="15.75">
      <c r="A109" s="146"/>
      <c r="B109" s="147"/>
      <c r="C109" s="130"/>
      <c r="D109" s="130"/>
      <c r="E109" s="161"/>
      <c r="F109" s="130"/>
      <c r="G109" s="149"/>
      <c r="H109" s="130"/>
      <c r="Q109" s="101"/>
    </row>
    <row r="110" spans="1:8" ht="38.25">
      <c r="A110" s="50" t="s">
        <v>117</v>
      </c>
      <c r="B110" s="63" t="s">
        <v>161</v>
      </c>
      <c r="H110" s="71"/>
    </row>
    <row r="111" spans="2:8" ht="15.75">
      <c r="B111" s="63" t="s">
        <v>72</v>
      </c>
      <c r="C111" s="64">
        <v>587.73</v>
      </c>
      <c r="H111" s="64"/>
    </row>
    <row r="112" spans="1:17" s="150" customFormat="1" ht="15.75">
      <c r="A112" s="146"/>
      <c r="B112" s="147"/>
      <c r="C112" s="130"/>
      <c r="D112" s="130"/>
      <c r="E112" s="148"/>
      <c r="F112" s="130"/>
      <c r="G112" s="149"/>
      <c r="H112" s="151"/>
      <c r="Q112" s="101"/>
    </row>
    <row r="113" spans="1:8" ht="19.5" customHeight="1">
      <c r="A113" s="50" t="s">
        <v>124</v>
      </c>
      <c r="B113" s="63" t="s">
        <v>93</v>
      </c>
      <c r="H113" s="71"/>
    </row>
    <row r="114" spans="2:8" ht="15.75">
      <c r="B114" s="63" t="s">
        <v>94</v>
      </c>
      <c r="C114" s="64">
        <v>4</v>
      </c>
      <c r="H114" s="64"/>
    </row>
    <row r="115" spans="2:8" ht="15.75">
      <c r="B115" s="63"/>
      <c r="H115" s="71"/>
    </row>
    <row r="116" spans="1:17" s="74" customFormat="1" ht="56.25" customHeight="1">
      <c r="A116" s="50" t="s">
        <v>125</v>
      </c>
      <c r="B116" s="63" t="s">
        <v>33</v>
      </c>
      <c r="C116" s="64"/>
      <c r="D116" s="64"/>
      <c r="E116" s="120"/>
      <c r="F116" s="64"/>
      <c r="G116" s="110"/>
      <c r="H116" s="71"/>
      <c r="I116" s="72"/>
      <c r="J116" s="73"/>
      <c r="M116" s="75"/>
      <c r="N116" s="75"/>
      <c r="O116" s="75"/>
      <c r="Q116" s="94"/>
    </row>
    <row r="117" spans="2:8" ht="15.75">
      <c r="B117" s="63" t="s">
        <v>91</v>
      </c>
      <c r="H117" s="64"/>
    </row>
    <row r="118" spans="2:8" ht="15.75">
      <c r="B118" s="63"/>
      <c r="H118" s="71"/>
    </row>
    <row r="119" spans="1:17" s="10" customFormat="1" ht="15.75">
      <c r="A119" s="50"/>
      <c r="B119" s="70" t="s">
        <v>73</v>
      </c>
      <c r="C119" s="68"/>
      <c r="D119" s="68"/>
      <c r="E119" s="121"/>
      <c r="F119" s="68"/>
      <c r="G119" s="108"/>
      <c r="H119" s="60"/>
      <c r="I119" s="31"/>
      <c r="J119" s="27"/>
      <c r="M119" s="35"/>
      <c r="N119" s="35"/>
      <c r="O119" s="35"/>
      <c r="Q119" s="95"/>
    </row>
    <row r="120" spans="1:17" s="10" customFormat="1" ht="15.75">
      <c r="A120" s="50"/>
      <c r="B120" s="70"/>
      <c r="C120" s="68"/>
      <c r="D120" s="68"/>
      <c r="E120" s="121"/>
      <c r="F120" s="68"/>
      <c r="G120" s="108"/>
      <c r="H120" s="60"/>
      <c r="I120" s="31"/>
      <c r="J120" s="27"/>
      <c r="M120" s="35"/>
      <c r="N120" s="35"/>
      <c r="O120" s="35"/>
      <c r="Q120" s="95"/>
    </row>
    <row r="121" spans="1:17" ht="15.75">
      <c r="A121" s="16" t="s">
        <v>96</v>
      </c>
      <c r="B121" s="12" t="s">
        <v>70</v>
      </c>
      <c r="C121" s="57"/>
      <c r="D121" s="10"/>
      <c r="E121" s="117"/>
      <c r="F121" s="10"/>
      <c r="G121" s="107"/>
      <c r="H121" s="10"/>
      <c r="Q121" s="100"/>
    </row>
    <row r="122" spans="1:17" ht="15.75">
      <c r="A122" s="16"/>
      <c r="B122" s="12"/>
      <c r="C122" s="57"/>
      <c r="D122" s="10"/>
      <c r="E122" s="117"/>
      <c r="F122" s="10"/>
      <c r="G122" s="107"/>
      <c r="H122" s="10"/>
      <c r="Q122" s="100"/>
    </row>
    <row r="123" spans="1:8" ht="59.25" customHeight="1">
      <c r="A123" s="50" t="s">
        <v>106</v>
      </c>
      <c r="B123" s="78" t="s">
        <v>31</v>
      </c>
      <c r="H123" s="71"/>
    </row>
    <row r="124" spans="2:8" ht="15.75">
      <c r="B124" s="63" t="s">
        <v>74</v>
      </c>
      <c r="C124" s="64">
        <v>181</v>
      </c>
      <c r="H124" s="64"/>
    </row>
    <row r="125" spans="2:8" ht="15.75">
      <c r="B125" s="63"/>
      <c r="H125" s="64"/>
    </row>
    <row r="126" spans="1:8" ht="89.25">
      <c r="A126" s="50" t="s">
        <v>30</v>
      </c>
      <c r="B126" s="13" t="s">
        <v>3</v>
      </c>
      <c r="H126" s="71"/>
    </row>
    <row r="127" spans="2:17" ht="15.75">
      <c r="B127" s="63" t="s">
        <v>75</v>
      </c>
      <c r="C127" s="64">
        <v>7</v>
      </c>
      <c r="H127" s="64"/>
      <c r="Q127" s="103"/>
    </row>
    <row r="128" spans="2:17" ht="12.75" customHeight="1">
      <c r="B128" s="63"/>
      <c r="H128" s="64"/>
      <c r="Q128" s="103"/>
    </row>
    <row r="129" spans="1:11" ht="108.75" customHeight="1">
      <c r="A129" s="50" t="s">
        <v>8</v>
      </c>
      <c r="B129" s="13" t="s">
        <v>1</v>
      </c>
      <c r="H129" s="71"/>
      <c r="K129" s="132"/>
    </row>
    <row r="130" spans="2:17" ht="15.75">
      <c r="B130" s="63" t="s">
        <v>75</v>
      </c>
      <c r="C130" s="64">
        <v>1</v>
      </c>
      <c r="H130" s="64"/>
      <c r="Q130" s="103"/>
    </row>
    <row r="131" spans="2:17" ht="15.75">
      <c r="B131" s="63"/>
      <c r="H131" s="64"/>
      <c r="Q131" s="103"/>
    </row>
    <row r="132" spans="1:17" s="8" customFormat="1" ht="66.75" customHeight="1">
      <c r="A132" s="9" t="s">
        <v>119</v>
      </c>
      <c r="B132" s="13" t="s">
        <v>136</v>
      </c>
      <c r="C132" s="6"/>
      <c r="D132" s="6"/>
      <c r="E132" s="120"/>
      <c r="F132" s="6"/>
      <c r="G132" s="113"/>
      <c r="H132" s="20"/>
      <c r="Q132" s="98"/>
    </row>
    <row r="133" spans="1:17" s="8" customFormat="1" ht="15.75">
      <c r="A133" s="9"/>
      <c r="B133" s="13" t="s">
        <v>75</v>
      </c>
      <c r="C133" s="6">
        <v>4</v>
      </c>
      <c r="D133" s="6"/>
      <c r="E133" s="120"/>
      <c r="F133" s="6"/>
      <c r="G133" s="113"/>
      <c r="H133" s="6"/>
      <c r="Q133" s="98"/>
    </row>
    <row r="134" spans="1:17" s="8" customFormat="1" ht="15.75">
      <c r="A134" s="9"/>
      <c r="B134" s="13"/>
      <c r="C134" s="7"/>
      <c r="D134" s="6"/>
      <c r="E134" s="120"/>
      <c r="F134" s="6"/>
      <c r="G134" s="113"/>
      <c r="H134" s="6"/>
      <c r="Q134" s="98"/>
    </row>
    <row r="135" spans="1:8" ht="31.5" customHeight="1">
      <c r="A135" s="50" t="s">
        <v>10</v>
      </c>
      <c r="B135" s="63" t="s">
        <v>140</v>
      </c>
      <c r="H135" s="71"/>
    </row>
    <row r="136" spans="2:17" ht="15.75">
      <c r="B136" s="63" t="s">
        <v>75</v>
      </c>
      <c r="C136" s="64">
        <v>8</v>
      </c>
      <c r="H136" s="64"/>
      <c r="Q136" s="103"/>
    </row>
    <row r="137" spans="2:17" ht="15.75">
      <c r="B137" s="63"/>
      <c r="H137" s="71"/>
      <c r="Q137" s="101"/>
    </row>
    <row r="138" spans="1:8" ht="25.5">
      <c r="A138" s="50" t="s">
        <v>11</v>
      </c>
      <c r="B138" s="63" t="s">
        <v>126</v>
      </c>
      <c r="H138" s="71"/>
    </row>
    <row r="139" spans="2:8" ht="15.75">
      <c r="B139" s="63" t="s">
        <v>74</v>
      </c>
      <c r="C139" s="64">
        <v>181</v>
      </c>
      <c r="H139" s="64"/>
    </row>
    <row r="140" spans="2:8" ht="15.75">
      <c r="B140" s="63"/>
      <c r="H140" s="71"/>
    </row>
    <row r="141" spans="1:17" s="74" customFormat="1" ht="51">
      <c r="A141" s="50" t="s">
        <v>12</v>
      </c>
      <c r="B141" s="63" t="s">
        <v>150</v>
      </c>
      <c r="C141" s="64"/>
      <c r="D141" s="64"/>
      <c r="E141" s="120"/>
      <c r="F141" s="64"/>
      <c r="G141" s="110"/>
      <c r="H141" s="71"/>
      <c r="I141" s="72"/>
      <c r="J141" s="73"/>
      <c r="M141" s="75"/>
      <c r="N141" s="75"/>
      <c r="O141" s="75"/>
      <c r="Q141" s="94"/>
    </row>
    <row r="142" spans="2:11" ht="15.75">
      <c r="B142" s="63" t="s">
        <v>91</v>
      </c>
      <c r="H142" s="64"/>
      <c r="J142" s="110"/>
      <c r="K142" s="110"/>
    </row>
    <row r="143" spans="2:8" ht="15.75">
      <c r="B143" s="63"/>
      <c r="H143" s="71"/>
    </row>
    <row r="144" spans="2:17" ht="15.75">
      <c r="B144" s="59" t="s">
        <v>76</v>
      </c>
      <c r="C144" s="68"/>
      <c r="D144" s="68"/>
      <c r="E144" s="121"/>
      <c r="F144" s="68"/>
      <c r="G144" s="108"/>
      <c r="Q144" s="95"/>
    </row>
    <row r="145" spans="2:17" ht="15.75">
      <c r="B145" s="59"/>
      <c r="C145" s="68"/>
      <c r="D145" s="68"/>
      <c r="E145" s="121"/>
      <c r="F145" s="68"/>
      <c r="G145" s="108"/>
      <c r="Q145" s="95"/>
    </row>
    <row r="146" ht="15.75">
      <c r="H146" s="71"/>
    </row>
    <row r="147" ht="15.75">
      <c r="H147" s="71"/>
    </row>
  </sheetData>
  <sheetProtection/>
  <printOptions/>
  <pageMargins left="0.6692913385826772" right="0.7480314960629921" top="0.7874015748031497" bottom="0.5905511811023623" header="0.3937007874015748" footer="0.3937007874015748"/>
  <pageSetup firstPageNumber="16" useFirstPageNumber="1" horizontalDpi="600" verticalDpi="600" orientation="portrait" paperSize="9" scale="84" r:id="rId1"/>
  <headerFooter alignWithMargins="0">
    <oddHeader>&amp;R&amp;"Arial,Navadno"&amp;9KANAL G3
</oddHeader>
    <oddFooter>&amp;C&amp;"Arial,Navadno"&amp;10&amp;P</oddFooter>
  </headerFooter>
  <rowBreaks count="3" manualBreakCount="3">
    <brk id="48" max="6" man="1"/>
    <brk id="84" max="6" man="1"/>
    <brk id="111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123"/>
  <sheetViews>
    <sheetView zoomScalePageLayoutView="0" workbookViewId="0" topLeftCell="A1">
      <selection activeCell="C6" sqref="C6"/>
    </sheetView>
  </sheetViews>
  <sheetFormatPr defaultColWidth="8.69921875" defaultRowHeight="15.75"/>
  <cols>
    <col min="1" max="1" width="6" style="50" customWidth="1"/>
    <col min="2" max="2" width="32.796875" style="65" customWidth="1"/>
    <col min="3" max="3" width="7.3984375" style="64" customWidth="1"/>
    <col min="4" max="4" width="1.203125" style="64" customWidth="1"/>
    <col min="5" max="5" width="11.19921875" style="120" customWidth="1"/>
    <col min="6" max="6" width="2.296875" style="64" customWidth="1"/>
    <col min="7" max="7" width="11" style="110" customWidth="1"/>
    <col min="8" max="8" width="3.69921875" style="53" customWidth="1"/>
    <col min="9" max="9" width="14.796875" style="54" customWidth="1"/>
    <col min="10" max="10" width="8.69921875" style="55" customWidth="1"/>
    <col min="11" max="11" width="17.69921875" style="53" customWidth="1"/>
    <col min="12" max="12" width="15.59765625" style="53" customWidth="1"/>
    <col min="13" max="15" width="8.69921875" style="56" customWidth="1"/>
    <col min="16" max="16" width="8.69921875" style="53" customWidth="1"/>
    <col min="17" max="17" width="11.19921875" style="94" customWidth="1"/>
    <col min="18" max="16384" width="8.69921875" style="53" customWidth="1"/>
  </cols>
  <sheetData>
    <row r="1" spans="1:17" s="86" customFormat="1" ht="15.75" customHeight="1">
      <c r="A1" s="41"/>
      <c r="B1" s="42" t="s">
        <v>63</v>
      </c>
      <c r="C1" s="2" t="s">
        <v>47</v>
      </c>
      <c r="D1" s="40"/>
      <c r="E1" s="40"/>
      <c r="F1" s="3"/>
      <c r="G1" s="104"/>
      <c r="H1" s="85"/>
      <c r="Q1" s="99"/>
    </row>
    <row r="2" spans="1:17" s="86" customFormat="1" ht="15.75" customHeight="1">
      <c r="A2" s="41"/>
      <c r="B2" s="42"/>
      <c r="C2" s="2" t="s">
        <v>48</v>
      </c>
      <c r="D2" s="40"/>
      <c r="E2" s="40"/>
      <c r="F2" s="3"/>
      <c r="G2" s="104"/>
      <c r="H2" s="85"/>
      <c r="Q2" s="99"/>
    </row>
    <row r="3" spans="1:17" s="86" customFormat="1" ht="15.75" customHeight="1">
      <c r="A3" s="41"/>
      <c r="B3" s="42" t="s">
        <v>35</v>
      </c>
      <c r="C3" s="47" t="s">
        <v>58</v>
      </c>
      <c r="D3" s="40"/>
      <c r="E3" s="114"/>
      <c r="F3" s="3"/>
      <c r="G3" s="104"/>
      <c r="H3" s="85"/>
      <c r="Q3" s="99"/>
    </row>
    <row r="4" spans="1:17" s="86" customFormat="1" ht="15.75" customHeight="1">
      <c r="A4" s="41"/>
      <c r="B4" s="42" t="s">
        <v>64</v>
      </c>
      <c r="C4" s="47" t="s">
        <v>50</v>
      </c>
      <c r="D4" s="48"/>
      <c r="E4" s="115"/>
      <c r="F4" s="48"/>
      <c r="G4" s="104"/>
      <c r="H4" s="85"/>
      <c r="Q4" s="99"/>
    </row>
    <row r="5" spans="1:17" s="86" customFormat="1" ht="15.75">
      <c r="A5" s="41"/>
      <c r="B5" s="42" t="s">
        <v>65</v>
      </c>
      <c r="C5" s="2" t="s">
        <v>191</v>
      </c>
      <c r="D5" s="40"/>
      <c r="E5" s="114"/>
      <c r="F5" s="3"/>
      <c r="G5" s="105"/>
      <c r="Q5" s="90"/>
    </row>
    <row r="6" spans="1:17" s="86" customFormat="1" ht="15.75">
      <c r="A6" s="41"/>
      <c r="B6" s="42"/>
      <c r="C6" s="49"/>
      <c r="D6" s="48"/>
      <c r="E6" s="115"/>
      <c r="F6" s="48"/>
      <c r="G6" s="105"/>
      <c r="Q6" s="99"/>
    </row>
    <row r="7" spans="1:17" s="45" customFormat="1" ht="15.75">
      <c r="A7" s="41"/>
      <c r="B7" s="42"/>
      <c r="C7" s="49"/>
      <c r="D7" s="48"/>
      <c r="E7" s="115"/>
      <c r="F7" s="48"/>
      <c r="G7" s="105"/>
      <c r="I7" s="43"/>
      <c r="J7" s="44"/>
      <c r="M7" s="46"/>
      <c r="N7" s="46"/>
      <c r="O7" s="46"/>
      <c r="Q7" s="90"/>
    </row>
    <row r="8" spans="1:17" s="45" customFormat="1" ht="15.75">
      <c r="A8" s="41"/>
      <c r="B8" s="42"/>
      <c r="C8" s="49"/>
      <c r="D8" s="48"/>
      <c r="E8" s="115"/>
      <c r="F8" s="48"/>
      <c r="G8" s="105"/>
      <c r="I8" s="43"/>
      <c r="J8" s="44"/>
      <c r="M8" s="46"/>
      <c r="N8" s="46"/>
      <c r="O8" s="46"/>
      <c r="Q8" s="90"/>
    </row>
    <row r="11" spans="1:17" ht="18">
      <c r="A11" s="50" t="s">
        <v>66</v>
      </c>
      <c r="B11" s="51" t="s">
        <v>108</v>
      </c>
      <c r="C11" s="52"/>
      <c r="D11" s="52"/>
      <c r="E11" s="116"/>
      <c r="F11" s="52"/>
      <c r="G11" s="106"/>
      <c r="Q11" s="91"/>
    </row>
    <row r="12" spans="2:17" ht="15.75">
      <c r="B12" s="52"/>
      <c r="C12" s="52"/>
      <c r="D12" s="52"/>
      <c r="E12" s="116"/>
      <c r="F12" s="52"/>
      <c r="G12" s="106"/>
      <c r="Q12" s="91"/>
    </row>
    <row r="13" spans="2:17" ht="15.75">
      <c r="B13" s="52"/>
      <c r="C13" s="52"/>
      <c r="D13" s="52"/>
      <c r="E13" s="116"/>
      <c r="F13" s="52"/>
      <c r="G13" s="106"/>
      <c r="Q13" s="91"/>
    </row>
    <row r="16" spans="1:17" s="10" customFormat="1" ht="15.75">
      <c r="A16" s="11" t="s">
        <v>67</v>
      </c>
      <c r="B16" s="12" t="s">
        <v>68</v>
      </c>
      <c r="C16" s="57"/>
      <c r="E16" s="117"/>
      <c r="G16" s="107"/>
      <c r="I16" s="31"/>
      <c r="J16" s="27"/>
      <c r="M16" s="35"/>
      <c r="N16" s="35"/>
      <c r="O16" s="35"/>
      <c r="Q16" s="100"/>
    </row>
    <row r="17" spans="1:17" s="10" customFormat="1" ht="15.75">
      <c r="A17" s="11"/>
      <c r="B17" s="12"/>
      <c r="C17" s="57"/>
      <c r="E17" s="117"/>
      <c r="G17" s="107"/>
      <c r="I17" s="31"/>
      <c r="J17" s="27"/>
      <c r="M17" s="35"/>
      <c r="N17" s="35"/>
      <c r="O17" s="35"/>
      <c r="Q17" s="100"/>
    </row>
    <row r="18" spans="1:17" s="10" customFormat="1" ht="15.75">
      <c r="A18" s="58" t="s">
        <v>80</v>
      </c>
      <c r="B18" s="59" t="s">
        <v>79</v>
      </c>
      <c r="C18" s="60"/>
      <c r="D18" s="60"/>
      <c r="E18" s="118"/>
      <c r="F18" s="60"/>
      <c r="G18" s="108"/>
      <c r="H18" s="88"/>
      <c r="I18" s="31"/>
      <c r="J18" s="27"/>
      <c r="K18" s="126"/>
      <c r="M18" s="35"/>
      <c r="N18" s="35"/>
      <c r="O18" s="35"/>
      <c r="Q18" s="92"/>
    </row>
    <row r="19" spans="1:17" ht="15.75">
      <c r="A19" s="58" t="s">
        <v>84</v>
      </c>
      <c r="B19" s="59" t="s">
        <v>69</v>
      </c>
      <c r="C19" s="60"/>
      <c r="D19" s="60"/>
      <c r="E19" s="118"/>
      <c r="F19" s="60"/>
      <c r="G19" s="108"/>
      <c r="H19" s="88"/>
      <c r="K19" s="123"/>
      <c r="Q19" s="92"/>
    </row>
    <row r="20" spans="1:17" ht="15.75">
      <c r="A20" s="58" t="s">
        <v>95</v>
      </c>
      <c r="B20" s="59" t="s">
        <v>70</v>
      </c>
      <c r="C20" s="60"/>
      <c r="D20" s="60"/>
      <c r="E20" s="118"/>
      <c r="F20" s="60"/>
      <c r="G20" s="108"/>
      <c r="H20" s="88"/>
      <c r="K20" s="123"/>
      <c r="Q20" s="92"/>
    </row>
    <row r="21" spans="1:17" ht="15.75">
      <c r="A21" s="58"/>
      <c r="B21" s="59"/>
      <c r="C21" s="60"/>
      <c r="D21" s="60"/>
      <c r="E21" s="118"/>
      <c r="F21" s="60"/>
      <c r="G21" s="108"/>
      <c r="K21" s="123"/>
      <c r="Q21" s="92"/>
    </row>
    <row r="22" spans="1:17" ht="16.5" thickBot="1">
      <c r="A22" s="58"/>
      <c r="B22" s="61" t="s">
        <v>109</v>
      </c>
      <c r="C22" s="62"/>
      <c r="D22" s="62"/>
      <c r="E22" s="119"/>
      <c r="F22" s="62"/>
      <c r="G22" s="109"/>
      <c r="H22" s="88"/>
      <c r="K22" s="124"/>
      <c r="Q22" s="93"/>
    </row>
    <row r="40" ht="15.75">
      <c r="B40" s="87"/>
    </row>
    <row r="41" ht="15.75">
      <c r="B41" s="87"/>
    </row>
    <row r="42" ht="15.75">
      <c r="B42" s="87"/>
    </row>
    <row r="43" ht="15.75">
      <c r="B43" s="87"/>
    </row>
    <row r="44" ht="15.75">
      <c r="B44" s="87"/>
    </row>
    <row r="48" spans="1:17" s="10" customFormat="1" ht="15.75">
      <c r="A48" s="50"/>
      <c r="B48" s="65"/>
      <c r="C48" s="64"/>
      <c r="D48" s="64"/>
      <c r="E48" s="120"/>
      <c r="F48" s="64"/>
      <c r="G48" s="110"/>
      <c r="H48" s="53"/>
      <c r="I48" s="31"/>
      <c r="J48" s="27"/>
      <c r="M48" s="35"/>
      <c r="N48" s="35"/>
      <c r="O48" s="35"/>
      <c r="Q48" s="94"/>
    </row>
    <row r="49" spans="1:17" ht="15.75">
      <c r="A49" s="16" t="s">
        <v>71</v>
      </c>
      <c r="B49" s="12" t="s">
        <v>68</v>
      </c>
      <c r="C49" s="57"/>
      <c r="D49" s="10"/>
      <c r="E49" s="117"/>
      <c r="F49" s="10"/>
      <c r="G49" s="107"/>
      <c r="H49" s="10"/>
      <c r="Q49" s="100"/>
    </row>
    <row r="50" spans="1:17" s="10" customFormat="1" ht="15.75">
      <c r="A50" s="50"/>
      <c r="B50" s="67"/>
      <c r="C50" s="68"/>
      <c r="D50" s="68"/>
      <c r="E50" s="121"/>
      <c r="F50" s="68"/>
      <c r="G50" s="111"/>
      <c r="H50" s="53"/>
      <c r="I50" s="31"/>
      <c r="J50" s="27"/>
      <c r="M50" s="35"/>
      <c r="N50" s="35"/>
      <c r="O50" s="35"/>
      <c r="Q50" s="95"/>
    </row>
    <row r="51" spans="1:17" s="10" customFormat="1" ht="16.5" customHeight="1">
      <c r="A51" s="16" t="s">
        <v>80</v>
      </c>
      <c r="B51" s="12" t="s">
        <v>79</v>
      </c>
      <c r="C51" s="57"/>
      <c r="E51" s="117"/>
      <c r="G51" s="107"/>
      <c r="I51" s="31"/>
      <c r="J51" s="27"/>
      <c r="M51" s="35"/>
      <c r="N51" s="35"/>
      <c r="O51" s="35"/>
      <c r="Q51" s="100"/>
    </row>
    <row r="52" spans="1:17" s="10" customFormat="1" ht="15.75">
      <c r="A52" s="11"/>
      <c r="B52" s="12"/>
      <c r="C52" s="57"/>
      <c r="E52" s="117"/>
      <c r="G52" s="107"/>
      <c r="I52" s="31"/>
      <c r="J52" s="27"/>
      <c r="M52" s="35"/>
      <c r="N52" s="35"/>
      <c r="O52" s="35"/>
      <c r="Q52" s="100"/>
    </row>
    <row r="53" spans="1:17" s="22" customFormat="1" ht="39">
      <c r="A53" s="17" t="s">
        <v>81</v>
      </c>
      <c r="B53" s="18" t="s">
        <v>127</v>
      </c>
      <c r="C53" s="57"/>
      <c r="D53" s="10"/>
      <c r="E53" s="117"/>
      <c r="F53" s="10"/>
      <c r="G53" s="107"/>
      <c r="H53" s="10"/>
      <c r="I53" s="32"/>
      <c r="J53" s="28"/>
      <c r="M53" s="36"/>
      <c r="N53" s="36"/>
      <c r="O53" s="36"/>
      <c r="Q53" s="100"/>
    </row>
    <row r="54" spans="1:17" s="10" customFormat="1" ht="15.75">
      <c r="A54" s="11"/>
      <c r="B54" s="63" t="s">
        <v>74</v>
      </c>
      <c r="C54" s="64">
        <v>27</v>
      </c>
      <c r="D54" s="64"/>
      <c r="E54" s="94"/>
      <c r="F54" s="89"/>
      <c r="G54" s="110"/>
      <c r="H54" s="89"/>
      <c r="I54" s="31"/>
      <c r="J54" s="27"/>
      <c r="M54" s="35"/>
      <c r="N54" s="35"/>
      <c r="O54" s="35"/>
      <c r="Q54" s="94"/>
    </row>
    <row r="55" spans="1:17" s="10" customFormat="1" ht="15.75">
      <c r="A55" s="11"/>
      <c r="B55" s="19"/>
      <c r="C55" s="57"/>
      <c r="E55" s="120"/>
      <c r="G55" s="107"/>
      <c r="I55" s="31"/>
      <c r="J55" s="27"/>
      <c r="M55" s="35"/>
      <c r="N55" s="35"/>
      <c r="O55" s="35"/>
      <c r="Q55" s="100"/>
    </row>
    <row r="56" spans="1:17" s="23" customFormat="1" ht="42" customHeight="1">
      <c r="A56" s="17" t="s">
        <v>116</v>
      </c>
      <c r="B56" s="63" t="s">
        <v>129</v>
      </c>
      <c r="C56" s="64"/>
      <c r="D56" s="64"/>
      <c r="E56" s="120"/>
      <c r="F56" s="64"/>
      <c r="G56" s="110"/>
      <c r="H56" s="10"/>
      <c r="I56" s="33"/>
      <c r="J56" s="29"/>
      <c r="M56" s="37"/>
      <c r="N56" s="37"/>
      <c r="O56" s="37"/>
      <c r="Q56" s="94"/>
    </row>
    <row r="57" spans="1:17" s="10" customFormat="1" ht="15.75">
      <c r="A57" s="11"/>
      <c r="B57" s="63" t="s">
        <v>75</v>
      </c>
      <c r="C57" s="64">
        <v>1</v>
      </c>
      <c r="D57" s="64"/>
      <c r="E57" s="120"/>
      <c r="F57" s="89"/>
      <c r="G57" s="110"/>
      <c r="H57" s="89"/>
      <c r="I57" s="31"/>
      <c r="J57" s="27"/>
      <c r="M57" s="35"/>
      <c r="N57" s="35"/>
      <c r="O57" s="35"/>
      <c r="Q57" s="94"/>
    </row>
    <row r="58" spans="1:17" s="10" customFormat="1" ht="15.75">
      <c r="A58" s="11"/>
      <c r="B58" s="63"/>
      <c r="C58" s="64"/>
      <c r="D58" s="64"/>
      <c r="E58" s="120"/>
      <c r="F58" s="64"/>
      <c r="G58" s="110"/>
      <c r="H58" s="64"/>
      <c r="I58" s="31"/>
      <c r="J58" s="27"/>
      <c r="M58" s="35"/>
      <c r="N58" s="35"/>
      <c r="O58" s="35"/>
      <c r="Q58" s="94"/>
    </row>
    <row r="59" spans="1:17" s="10" customFormat="1" ht="15.75">
      <c r="A59" s="16"/>
      <c r="B59" s="70" t="s">
        <v>97</v>
      </c>
      <c r="C59" s="60"/>
      <c r="D59" s="60"/>
      <c r="E59" s="118"/>
      <c r="F59" s="60"/>
      <c r="G59" s="108"/>
      <c r="H59" s="60"/>
      <c r="I59" s="125"/>
      <c r="J59" s="27"/>
      <c r="M59" s="35"/>
      <c r="N59" s="35"/>
      <c r="O59" s="35"/>
      <c r="Q59" s="92"/>
    </row>
    <row r="60" spans="1:17" s="10" customFormat="1" ht="15.75">
      <c r="A60" s="16"/>
      <c r="B60" s="70"/>
      <c r="C60" s="60"/>
      <c r="D60" s="60"/>
      <c r="E60" s="118"/>
      <c r="F60" s="60"/>
      <c r="G60" s="108"/>
      <c r="H60" s="60"/>
      <c r="I60" s="31"/>
      <c r="J60" s="27"/>
      <c r="M60" s="35"/>
      <c r="N60" s="35"/>
      <c r="O60" s="35"/>
      <c r="Q60" s="92"/>
    </row>
    <row r="61" spans="1:17" s="10" customFormat="1" ht="15.75">
      <c r="A61" s="16" t="s">
        <v>84</v>
      </c>
      <c r="B61" s="12" t="s">
        <v>69</v>
      </c>
      <c r="C61" s="57"/>
      <c r="E61" s="117"/>
      <c r="G61" s="107"/>
      <c r="I61" s="31"/>
      <c r="J61" s="27"/>
      <c r="M61" s="35"/>
      <c r="N61" s="35"/>
      <c r="O61" s="35"/>
      <c r="Q61" s="100"/>
    </row>
    <row r="62" spans="1:17" s="10" customFormat="1" ht="15.75">
      <c r="A62" s="16"/>
      <c r="B62" s="12"/>
      <c r="C62" s="57"/>
      <c r="E62" s="117"/>
      <c r="G62" s="107"/>
      <c r="I62" s="31"/>
      <c r="J62" s="27"/>
      <c r="M62" s="35"/>
      <c r="N62" s="35"/>
      <c r="O62" s="35"/>
      <c r="Q62" s="100"/>
    </row>
    <row r="63" spans="1:17" s="74" customFormat="1" ht="25.5">
      <c r="A63" s="17" t="s">
        <v>85</v>
      </c>
      <c r="B63" s="63" t="s">
        <v>77</v>
      </c>
      <c r="C63" s="64"/>
      <c r="D63" s="64"/>
      <c r="E63" s="120"/>
      <c r="F63" s="64"/>
      <c r="G63" s="110"/>
      <c r="H63" s="71"/>
      <c r="I63" s="72"/>
      <c r="J63" s="73"/>
      <c r="M63" s="75"/>
      <c r="N63" s="75"/>
      <c r="O63" s="75"/>
      <c r="Q63" s="94"/>
    </row>
    <row r="64" spans="2:8" ht="15.75">
      <c r="B64" s="63" t="s">
        <v>72</v>
      </c>
      <c r="C64" s="64">
        <v>7.9</v>
      </c>
      <c r="E64" s="94"/>
      <c r="F64" s="89"/>
      <c r="H64" s="89"/>
    </row>
    <row r="65" spans="2:8" ht="15.75">
      <c r="B65" s="63"/>
      <c r="H65" s="71"/>
    </row>
    <row r="66" spans="1:8" ht="25.5">
      <c r="A66" s="50" t="s">
        <v>88</v>
      </c>
      <c r="B66" s="63" t="s">
        <v>6</v>
      </c>
      <c r="H66" s="71"/>
    </row>
    <row r="67" spans="2:8" ht="15.75">
      <c r="B67" s="63"/>
      <c r="H67" s="71"/>
    </row>
    <row r="68" spans="2:8" ht="15.75">
      <c r="B68" s="63" t="s">
        <v>145</v>
      </c>
      <c r="H68" s="71"/>
    </row>
    <row r="69" spans="2:8" ht="15.75">
      <c r="B69" s="63" t="s">
        <v>72</v>
      </c>
      <c r="C69" s="64">
        <f>29*0.8</f>
        <v>23.200000000000003</v>
      </c>
      <c r="E69" s="94"/>
      <c r="F69" s="89"/>
      <c r="H69" s="89"/>
    </row>
    <row r="70" spans="2:10" ht="15.75">
      <c r="B70" s="63"/>
      <c r="H70" s="64"/>
      <c r="J70" s="54"/>
    </row>
    <row r="71" spans="2:8" ht="15.75">
      <c r="B71" s="63" t="s">
        <v>146</v>
      </c>
      <c r="H71" s="71"/>
    </row>
    <row r="72" spans="2:8" ht="15.75">
      <c r="B72" s="63" t="s">
        <v>72</v>
      </c>
      <c r="C72" s="64">
        <f>29*0.2</f>
        <v>5.800000000000001</v>
      </c>
      <c r="F72" s="89"/>
      <c r="H72" s="89"/>
    </row>
    <row r="73" spans="2:8" ht="15.75">
      <c r="B73" s="63"/>
      <c r="H73" s="71"/>
    </row>
    <row r="74" spans="1:17" s="74" customFormat="1" ht="38.25">
      <c r="A74" s="50" t="s">
        <v>99</v>
      </c>
      <c r="B74" s="63" t="s">
        <v>90</v>
      </c>
      <c r="C74" s="64"/>
      <c r="D74" s="64"/>
      <c r="E74" s="120"/>
      <c r="F74" s="64"/>
      <c r="G74" s="110"/>
      <c r="H74" s="71"/>
      <c r="I74" s="72"/>
      <c r="J74" s="73"/>
      <c r="M74" s="75"/>
      <c r="N74" s="75"/>
      <c r="O74" s="75"/>
      <c r="Q74" s="94"/>
    </row>
    <row r="75" spans="2:8" ht="15.75">
      <c r="B75" s="63" t="s">
        <v>78</v>
      </c>
      <c r="C75" s="64">
        <f>C54*0.8</f>
        <v>21.6</v>
      </c>
      <c r="H75" s="64"/>
    </row>
    <row r="76" spans="2:8" ht="15.75">
      <c r="B76" s="63"/>
      <c r="H76" s="71"/>
    </row>
    <row r="77" spans="1:17" s="74" customFormat="1" ht="93.75" customHeight="1">
      <c r="A77" s="50" t="s">
        <v>100</v>
      </c>
      <c r="B77" s="63" t="s">
        <v>147</v>
      </c>
      <c r="C77" s="64"/>
      <c r="D77" s="64"/>
      <c r="E77" s="120"/>
      <c r="F77" s="64"/>
      <c r="G77" s="110"/>
      <c r="H77" s="71"/>
      <c r="I77" s="72"/>
      <c r="J77" s="73"/>
      <c r="M77" s="75"/>
      <c r="N77" s="75"/>
      <c r="O77" s="75"/>
      <c r="Q77" s="94"/>
    </row>
    <row r="78" spans="2:8" ht="15.75">
      <c r="B78" s="63" t="s">
        <v>72</v>
      </c>
      <c r="C78" s="64">
        <v>3.3</v>
      </c>
      <c r="H78" s="64"/>
    </row>
    <row r="79" spans="2:8" ht="15.75">
      <c r="B79" s="63"/>
      <c r="H79" s="64"/>
    </row>
    <row r="80" spans="1:8" ht="97.5" customHeight="1">
      <c r="A80" s="50" t="s">
        <v>101</v>
      </c>
      <c r="B80" s="181" t="s">
        <v>139</v>
      </c>
      <c r="H80" s="71"/>
    </row>
    <row r="81" spans="2:8" ht="15.75">
      <c r="B81" s="63" t="s">
        <v>72</v>
      </c>
      <c r="C81" s="64">
        <v>11.7</v>
      </c>
      <c r="H81" s="64"/>
    </row>
    <row r="82" spans="2:8" ht="15.75">
      <c r="B82" s="63"/>
      <c r="H82" s="71"/>
    </row>
    <row r="83" spans="1:17" ht="77.25" customHeight="1">
      <c r="A83" s="82" t="s">
        <v>102</v>
      </c>
      <c r="B83" s="83" t="s">
        <v>27</v>
      </c>
      <c r="C83" s="84"/>
      <c r="D83" s="84"/>
      <c r="H83" s="71"/>
      <c r="Q83" s="97"/>
    </row>
    <row r="84" spans="1:17" ht="15.75">
      <c r="A84" s="82"/>
      <c r="B84" s="83" t="s">
        <v>72</v>
      </c>
      <c r="C84" s="84">
        <f>12.7*0.63</f>
        <v>8.001</v>
      </c>
      <c r="D84" s="84"/>
      <c r="H84" s="64"/>
      <c r="Q84" s="97"/>
    </row>
    <row r="85" spans="1:17" ht="15.75">
      <c r="A85" s="82"/>
      <c r="B85" s="83"/>
      <c r="C85" s="84"/>
      <c r="D85" s="84"/>
      <c r="H85" s="71"/>
      <c r="Q85" s="97"/>
    </row>
    <row r="86" spans="1:17" s="74" customFormat="1" ht="25.5">
      <c r="A86" s="82" t="s">
        <v>103</v>
      </c>
      <c r="B86" s="83" t="s">
        <v>115</v>
      </c>
      <c r="C86" s="84"/>
      <c r="D86" s="84"/>
      <c r="E86" s="120"/>
      <c r="F86" s="64"/>
      <c r="G86" s="110"/>
      <c r="H86" s="71"/>
      <c r="Q86" s="97"/>
    </row>
    <row r="87" spans="1:17" ht="15.75">
      <c r="A87" s="82"/>
      <c r="B87" s="83" t="s">
        <v>72</v>
      </c>
      <c r="C87" s="84">
        <f>12.7*0.37</f>
        <v>4.699</v>
      </c>
      <c r="D87" s="84"/>
      <c r="H87" s="64"/>
      <c r="I87" s="53"/>
      <c r="J87" s="53"/>
      <c r="M87" s="53"/>
      <c r="N87" s="53"/>
      <c r="O87" s="53"/>
      <c r="Q87" s="97"/>
    </row>
    <row r="88" spans="1:17" ht="15.75">
      <c r="A88" s="82"/>
      <c r="B88" s="83"/>
      <c r="C88" s="84"/>
      <c r="D88" s="84"/>
      <c r="H88" s="71"/>
      <c r="I88" s="53"/>
      <c r="J88" s="53"/>
      <c r="M88" s="53"/>
      <c r="N88" s="53"/>
      <c r="O88" s="53"/>
      <c r="Q88" s="97"/>
    </row>
    <row r="89" spans="1:8" ht="51">
      <c r="A89" s="50" t="s">
        <v>117</v>
      </c>
      <c r="B89" s="63" t="s">
        <v>28</v>
      </c>
      <c r="H89" s="71"/>
    </row>
    <row r="90" spans="2:8" ht="15.75">
      <c r="B90" s="63" t="s">
        <v>72</v>
      </c>
      <c r="C90" s="64">
        <f>29-C87</f>
        <v>24.301000000000002</v>
      </c>
      <c r="H90" s="64"/>
    </row>
    <row r="91" spans="2:8" ht="15.75">
      <c r="B91" s="63"/>
      <c r="H91" s="71"/>
    </row>
    <row r="92" spans="1:8" ht="51">
      <c r="A92" s="50" t="s">
        <v>118</v>
      </c>
      <c r="B92" s="63" t="s">
        <v>142</v>
      </c>
      <c r="H92" s="71"/>
    </row>
    <row r="93" spans="2:8" ht="15.75">
      <c r="B93" s="63" t="s">
        <v>78</v>
      </c>
      <c r="C93" s="64">
        <f>C64/0.15</f>
        <v>52.66666666666667</v>
      </c>
      <c r="H93" s="64"/>
    </row>
    <row r="94" spans="2:8" ht="15.75">
      <c r="B94" s="63"/>
      <c r="H94" s="71"/>
    </row>
    <row r="95" spans="1:8" ht="15.75">
      <c r="A95" s="50" t="s">
        <v>124</v>
      </c>
      <c r="B95" s="63" t="s">
        <v>93</v>
      </c>
      <c r="H95" s="71"/>
    </row>
    <row r="96" spans="2:8" ht="15.75">
      <c r="B96" s="63" t="s">
        <v>94</v>
      </c>
      <c r="C96" s="64">
        <v>1</v>
      </c>
      <c r="H96" s="64"/>
    </row>
    <row r="97" spans="2:8" ht="15.75">
      <c r="B97" s="63"/>
      <c r="H97" s="71"/>
    </row>
    <row r="98" spans="1:17" s="74" customFormat="1" ht="57" customHeight="1">
      <c r="A98" s="50" t="s">
        <v>125</v>
      </c>
      <c r="B98" s="63" t="s">
        <v>33</v>
      </c>
      <c r="C98" s="64"/>
      <c r="D98" s="64"/>
      <c r="E98" s="120"/>
      <c r="F98" s="64"/>
      <c r="G98" s="110"/>
      <c r="H98" s="71"/>
      <c r="I98" s="72"/>
      <c r="J98" s="73"/>
      <c r="M98" s="75"/>
      <c r="N98" s="75"/>
      <c r="O98" s="75"/>
      <c r="Q98" s="94"/>
    </row>
    <row r="99" spans="2:8" ht="15.75">
      <c r="B99" s="63" t="s">
        <v>91</v>
      </c>
      <c r="H99" s="64"/>
    </row>
    <row r="100" spans="2:8" ht="15.75">
      <c r="B100" s="63"/>
      <c r="H100" s="71"/>
    </row>
    <row r="101" spans="1:17" s="10" customFormat="1" ht="15.75">
      <c r="A101" s="50"/>
      <c r="B101" s="70" t="s">
        <v>73</v>
      </c>
      <c r="C101" s="68"/>
      <c r="D101" s="68"/>
      <c r="E101" s="121"/>
      <c r="F101" s="68"/>
      <c r="G101" s="108"/>
      <c r="H101" s="60"/>
      <c r="I101" s="31"/>
      <c r="J101" s="27"/>
      <c r="M101" s="35"/>
      <c r="N101" s="35"/>
      <c r="O101" s="35"/>
      <c r="Q101" s="95"/>
    </row>
    <row r="102" spans="1:17" s="10" customFormat="1" ht="15.75">
      <c r="A102" s="50"/>
      <c r="B102" s="70"/>
      <c r="C102" s="68"/>
      <c r="D102" s="68"/>
      <c r="E102" s="121"/>
      <c r="F102" s="68"/>
      <c r="G102" s="108"/>
      <c r="H102" s="60"/>
      <c r="I102" s="31"/>
      <c r="J102" s="27"/>
      <c r="M102" s="35"/>
      <c r="N102" s="35"/>
      <c r="O102" s="35"/>
      <c r="Q102" s="95"/>
    </row>
    <row r="103" spans="1:17" ht="15.75">
      <c r="A103" s="16" t="s">
        <v>96</v>
      </c>
      <c r="B103" s="12" t="s">
        <v>70</v>
      </c>
      <c r="C103" s="57"/>
      <c r="D103" s="10"/>
      <c r="E103" s="117"/>
      <c r="F103" s="10"/>
      <c r="G103" s="107"/>
      <c r="H103" s="10"/>
      <c r="Q103" s="100"/>
    </row>
    <row r="104" spans="1:17" ht="15.75">
      <c r="A104" s="16"/>
      <c r="B104" s="12"/>
      <c r="C104" s="57"/>
      <c r="D104" s="10"/>
      <c r="E104" s="117"/>
      <c r="F104" s="10"/>
      <c r="G104" s="107"/>
      <c r="H104" s="10"/>
      <c r="Q104" s="100"/>
    </row>
    <row r="105" spans="1:8" ht="56.25" customHeight="1">
      <c r="A105" s="50" t="s">
        <v>106</v>
      </c>
      <c r="B105" s="78" t="s">
        <v>31</v>
      </c>
      <c r="H105" s="71"/>
    </row>
    <row r="106" spans="2:8" ht="15" customHeight="1">
      <c r="B106" s="63" t="s">
        <v>74</v>
      </c>
      <c r="C106" s="64">
        <v>27</v>
      </c>
      <c r="H106" s="64"/>
    </row>
    <row r="107" spans="2:8" ht="15.75">
      <c r="B107" s="63"/>
      <c r="H107" s="64"/>
    </row>
    <row r="108" spans="1:8" ht="106.5" customHeight="1">
      <c r="A108" s="50" t="s">
        <v>29</v>
      </c>
      <c r="B108" s="13" t="s">
        <v>2</v>
      </c>
      <c r="H108" s="71"/>
    </row>
    <row r="109" spans="2:17" ht="15.75">
      <c r="B109" s="63" t="s">
        <v>75</v>
      </c>
      <c r="C109" s="64">
        <v>1</v>
      </c>
      <c r="H109" s="64"/>
      <c r="Q109" s="103"/>
    </row>
    <row r="110" spans="1:17" s="8" customFormat="1" ht="15.75">
      <c r="A110" s="9"/>
      <c r="B110" s="13"/>
      <c r="C110" s="79"/>
      <c r="D110" s="6"/>
      <c r="E110" s="120"/>
      <c r="F110" s="6"/>
      <c r="G110" s="113"/>
      <c r="H110" s="6"/>
      <c r="Q110" s="98"/>
    </row>
    <row r="111" spans="1:8" ht="31.5" customHeight="1">
      <c r="A111" s="50" t="s">
        <v>10</v>
      </c>
      <c r="B111" s="63" t="s">
        <v>140</v>
      </c>
      <c r="H111" s="71"/>
    </row>
    <row r="112" spans="2:17" ht="15.75">
      <c r="B112" s="63" t="s">
        <v>75</v>
      </c>
      <c r="C112" s="64">
        <v>1</v>
      </c>
      <c r="H112" s="64"/>
      <c r="Q112" s="103"/>
    </row>
    <row r="113" spans="2:17" ht="15.75">
      <c r="B113" s="63"/>
      <c r="H113" s="71"/>
      <c r="Q113" s="101"/>
    </row>
    <row r="114" spans="1:8" ht="25.5">
      <c r="A114" s="50" t="s">
        <v>11</v>
      </c>
      <c r="B114" s="63" t="s">
        <v>126</v>
      </c>
      <c r="H114" s="71"/>
    </row>
    <row r="115" spans="2:8" ht="15.75">
      <c r="B115" s="63" t="s">
        <v>74</v>
      </c>
      <c r="C115" s="64">
        <v>27</v>
      </c>
      <c r="H115" s="64"/>
    </row>
    <row r="116" spans="2:8" ht="15.75">
      <c r="B116" s="63"/>
      <c r="H116" s="71"/>
    </row>
    <row r="117" spans="1:17" s="74" customFormat="1" ht="58.5" customHeight="1">
      <c r="A117" s="50" t="s">
        <v>12</v>
      </c>
      <c r="B117" s="63" t="s">
        <v>150</v>
      </c>
      <c r="C117" s="64"/>
      <c r="D117" s="64"/>
      <c r="E117" s="120"/>
      <c r="F117" s="64"/>
      <c r="G117" s="110"/>
      <c r="H117" s="71"/>
      <c r="I117" s="72"/>
      <c r="J117" s="73"/>
      <c r="M117" s="75"/>
      <c r="N117" s="75"/>
      <c r="O117" s="75"/>
      <c r="Q117" s="94"/>
    </row>
    <row r="118" spans="2:11" ht="15.75">
      <c r="B118" s="63" t="s">
        <v>91</v>
      </c>
      <c r="H118" s="64"/>
      <c r="J118" s="110"/>
      <c r="K118" s="110"/>
    </row>
    <row r="119" spans="2:8" ht="15.75">
      <c r="B119" s="63"/>
      <c r="H119" s="71"/>
    </row>
    <row r="120" spans="2:17" ht="15.75">
      <c r="B120" s="59" t="s">
        <v>76</v>
      </c>
      <c r="C120" s="68"/>
      <c r="D120" s="68"/>
      <c r="E120" s="121"/>
      <c r="F120" s="68"/>
      <c r="G120" s="108"/>
      <c r="Q120" s="95"/>
    </row>
    <row r="121" spans="2:17" ht="15.75">
      <c r="B121" s="59"/>
      <c r="C121" s="68"/>
      <c r="D121" s="68"/>
      <c r="E121" s="121"/>
      <c r="F121" s="68"/>
      <c r="G121" s="108"/>
      <c r="Q121" s="95"/>
    </row>
    <row r="122" ht="15.75">
      <c r="H122" s="71"/>
    </row>
    <row r="123" ht="15.75">
      <c r="H123" s="71"/>
    </row>
  </sheetData>
  <sheetProtection/>
  <printOptions/>
  <pageMargins left="0.7480314960629921" right="0.7480314960629921" top="0.7874015748031497" bottom="0.5905511811023623" header="0.3937007874015748" footer="0.3937007874015748"/>
  <pageSetup firstPageNumber="20" useFirstPageNumber="1" horizontalDpi="600" verticalDpi="600" orientation="portrait" paperSize="9" scale="90" r:id="rId1"/>
  <headerFooter alignWithMargins="0">
    <oddHeader>&amp;R&amp;"Arial,Navadno"&amp;9KANAL S1
</oddHeader>
    <oddFooter>&amp;C&amp;"Arial,Navadno"&amp;10&amp;P</oddFooter>
  </headerFooter>
  <rowBreaks count="3" manualBreakCount="3">
    <brk id="48" max="6" man="1"/>
    <brk id="81" max="6" man="1"/>
    <brk id="110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138"/>
  <sheetViews>
    <sheetView zoomScalePageLayoutView="0" workbookViewId="0" topLeftCell="A1">
      <selection activeCell="C6" sqref="C6"/>
    </sheetView>
  </sheetViews>
  <sheetFormatPr defaultColWidth="8.69921875" defaultRowHeight="15.75"/>
  <cols>
    <col min="1" max="1" width="6" style="50" customWidth="1"/>
    <col min="2" max="2" width="34.69921875" style="65" customWidth="1"/>
    <col min="3" max="3" width="7.3984375" style="64" customWidth="1"/>
    <col min="4" max="4" width="1.203125" style="64" customWidth="1"/>
    <col min="5" max="5" width="8.19921875" style="120" customWidth="1"/>
    <col min="6" max="6" width="3.3984375" style="64" customWidth="1"/>
    <col min="7" max="7" width="12" style="110" customWidth="1"/>
    <col min="8" max="8" width="3.69921875" style="53" customWidth="1"/>
    <col min="9" max="9" width="14.796875" style="54" customWidth="1"/>
    <col min="10" max="10" width="8.69921875" style="55" customWidth="1"/>
    <col min="11" max="11" width="17.69921875" style="53" customWidth="1"/>
    <col min="12" max="12" width="15.59765625" style="53" customWidth="1"/>
    <col min="13" max="15" width="8.69921875" style="56" customWidth="1"/>
    <col min="16" max="16" width="8.69921875" style="53" customWidth="1"/>
    <col min="17" max="17" width="11.19921875" style="94" customWidth="1"/>
    <col min="18" max="16384" width="8.69921875" style="53" customWidth="1"/>
  </cols>
  <sheetData>
    <row r="1" spans="1:17" s="86" customFormat="1" ht="15.75" customHeight="1">
      <c r="A1" s="41"/>
      <c r="B1" s="42" t="s">
        <v>63</v>
      </c>
      <c r="C1" s="2" t="s">
        <v>47</v>
      </c>
      <c r="D1" s="40"/>
      <c r="E1" s="40"/>
      <c r="F1" s="3"/>
      <c r="G1" s="104"/>
      <c r="H1" s="85"/>
      <c r="Q1" s="99"/>
    </row>
    <row r="2" spans="1:17" s="86" customFormat="1" ht="15.75" customHeight="1">
      <c r="A2" s="41"/>
      <c r="B2" s="42"/>
      <c r="C2" s="2" t="s">
        <v>48</v>
      </c>
      <c r="D2" s="40"/>
      <c r="E2" s="40"/>
      <c r="F2" s="3"/>
      <c r="G2" s="104"/>
      <c r="H2" s="85"/>
      <c r="Q2" s="99"/>
    </row>
    <row r="3" spans="1:17" s="86" customFormat="1" ht="15.75" customHeight="1">
      <c r="A3" s="41"/>
      <c r="B3" s="42" t="s">
        <v>35</v>
      </c>
      <c r="C3" s="47" t="s">
        <v>57</v>
      </c>
      <c r="D3" s="40"/>
      <c r="E3" s="114"/>
      <c r="F3" s="3"/>
      <c r="G3" s="104"/>
      <c r="H3" s="85"/>
      <c r="Q3" s="99"/>
    </row>
    <row r="4" spans="1:17" s="86" customFormat="1" ht="15.75" customHeight="1">
      <c r="A4" s="41"/>
      <c r="B4" s="42" t="s">
        <v>64</v>
      </c>
      <c r="C4" s="47" t="s">
        <v>50</v>
      </c>
      <c r="D4" s="48"/>
      <c r="E4" s="115"/>
      <c r="F4" s="48"/>
      <c r="G4" s="104"/>
      <c r="H4" s="85"/>
      <c r="Q4" s="99"/>
    </row>
    <row r="5" spans="1:17" s="86" customFormat="1" ht="15.75">
      <c r="A5" s="41"/>
      <c r="B5" s="42" t="s">
        <v>65</v>
      </c>
      <c r="C5" s="2" t="s">
        <v>191</v>
      </c>
      <c r="D5" s="40"/>
      <c r="E5" s="114"/>
      <c r="F5" s="3"/>
      <c r="G5" s="105"/>
      <c r="Q5" s="90"/>
    </row>
    <row r="6" spans="1:17" s="86" customFormat="1" ht="15.75">
      <c r="A6" s="41"/>
      <c r="B6" s="42"/>
      <c r="C6" s="49"/>
      <c r="D6" s="48"/>
      <c r="E6" s="115"/>
      <c r="F6" s="48"/>
      <c r="G6" s="105"/>
      <c r="Q6" s="99"/>
    </row>
    <row r="7" spans="1:17" s="45" customFormat="1" ht="15.75">
      <c r="A7" s="41"/>
      <c r="B7" s="42"/>
      <c r="C7" s="49"/>
      <c r="D7" s="48"/>
      <c r="E7" s="115"/>
      <c r="F7" s="48"/>
      <c r="G7" s="105"/>
      <c r="I7" s="43"/>
      <c r="J7" s="44"/>
      <c r="M7" s="46"/>
      <c r="N7" s="46"/>
      <c r="O7" s="46"/>
      <c r="Q7" s="90"/>
    </row>
    <row r="8" spans="1:17" s="45" customFormat="1" ht="15.75">
      <c r="A8" s="41"/>
      <c r="B8" s="42"/>
      <c r="C8" s="49"/>
      <c r="D8" s="48"/>
      <c r="E8" s="115"/>
      <c r="F8" s="48"/>
      <c r="G8" s="105"/>
      <c r="I8" s="43"/>
      <c r="J8" s="44"/>
      <c r="M8" s="46"/>
      <c r="N8" s="46"/>
      <c r="O8" s="46"/>
      <c r="Q8" s="90"/>
    </row>
    <row r="11" spans="1:17" ht="18">
      <c r="A11" s="50" t="s">
        <v>66</v>
      </c>
      <c r="B11" s="51" t="s">
        <v>108</v>
      </c>
      <c r="C11" s="52"/>
      <c r="D11" s="52"/>
      <c r="E11" s="116"/>
      <c r="F11" s="52"/>
      <c r="G11" s="106"/>
      <c r="Q11" s="91"/>
    </row>
    <row r="12" spans="2:17" ht="15.75">
      <c r="B12" s="52"/>
      <c r="C12" s="52"/>
      <c r="D12" s="52"/>
      <c r="E12" s="116"/>
      <c r="F12" s="52"/>
      <c r="G12" s="106"/>
      <c r="Q12" s="91"/>
    </row>
    <row r="13" spans="2:17" ht="15.75">
      <c r="B13" s="52"/>
      <c r="C13" s="52"/>
      <c r="D13" s="52"/>
      <c r="E13" s="116"/>
      <c r="F13" s="52"/>
      <c r="G13" s="106"/>
      <c r="Q13" s="91"/>
    </row>
    <row r="16" spans="1:17" s="10" customFormat="1" ht="15.75">
      <c r="A16" s="11" t="s">
        <v>67</v>
      </c>
      <c r="B16" s="12" t="s">
        <v>68</v>
      </c>
      <c r="C16" s="57"/>
      <c r="E16" s="117"/>
      <c r="G16" s="107"/>
      <c r="I16" s="31"/>
      <c r="J16" s="27"/>
      <c r="M16" s="35"/>
      <c r="N16" s="35"/>
      <c r="O16" s="35"/>
      <c r="Q16" s="100"/>
    </row>
    <row r="17" spans="1:17" s="10" customFormat="1" ht="15.75">
      <c r="A17" s="11"/>
      <c r="B17" s="12"/>
      <c r="C17" s="57"/>
      <c r="E17" s="117"/>
      <c r="G17" s="107"/>
      <c r="I17" s="31"/>
      <c r="J17" s="27"/>
      <c r="M17" s="35"/>
      <c r="N17" s="35"/>
      <c r="O17" s="35"/>
      <c r="Q17" s="100"/>
    </row>
    <row r="18" spans="1:17" s="10" customFormat="1" ht="15.75">
      <c r="A18" s="58" t="s">
        <v>80</v>
      </c>
      <c r="B18" s="59" t="s">
        <v>79</v>
      </c>
      <c r="C18" s="60"/>
      <c r="D18" s="60"/>
      <c r="E18" s="118"/>
      <c r="F18" s="60"/>
      <c r="G18" s="108"/>
      <c r="H18" s="88"/>
      <c r="I18" s="31"/>
      <c r="J18" s="27"/>
      <c r="K18" s="126"/>
      <c r="M18" s="35"/>
      <c r="N18" s="35"/>
      <c r="O18" s="35"/>
      <c r="Q18" s="92"/>
    </row>
    <row r="19" spans="1:17" ht="15.75">
      <c r="A19" s="58" t="s">
        <v>84</v>
      </c>
      <c r="B19" s="59" t="s">
        <v>69</v>
      </c>
      <c r="C19" s="60"/>
      <c r="D19" s="60"/>
      <c r="E19" s="118"/>
      <c r="F19" s="60"/>
      <c r="G19" s="108"/>
      <c r="H19" s="88"/>
      <c r="K19" s="123"/>
      <c r="Q19" s="92"/>
    </row>
    <row r="20" spans="1:17" ht="15.75">
      <c r="A20" s="58" t="s">
        <v>95</v>
      </c>
      <c r="B20" s="59" t="s">
        <v>70</v>
      </c>
      <c r="C20" s="60"/>
      <c r="D20" s="60"/>
      <c r="E20" s="118"/>
      <c r="F20" s="60"/>
      <c r="G20" s="108"/>
      <c r="H20" s="88"/>
      <c r="K20" s="123"/>
      <c r="Q20" s="92"/>
    </row>
    <row r="21" spans="1:17" ht="15.75">
      <c r="A21" s="58"/>
      <c r="B21" s="59"/>
      <c r="C21" s="60"/>
      <c r="D21" s="60"/>
      <c r="E21" s="118"/>
      <c r="F21" s="60"/>
      <c r="G21" s="108"/>
      <c r="K21" s="123"/>
      <c r="Q21" s="92"/>
    </row>
    <row r="22" spans="1:17" ht="16.5" thickBot="1">
      <c r="A22" s="58"/>
      <c r="B22" s="61" t="s">
        <v>109</v>
      </c>
      <c r="C22" s="62"/>
      <c r="D22" s="62"/>
      <c r="E22" s="119"/>
      <c r="F22" s="62"/>
      <c r="G22" s="109"/>
      <c r="H22" s="88"/>
      <c r="K22" s="124"/>
      <c r="Q22" s="93"/>
    </row>
    <row r="40" ht="15.75">
      <c r="B40" s="87"/>
    </row>
    <row r="41" ht="15.75">
      <c r="B41" s="87"/>
    </row>
    <row r="42" ht="15.75">
      <c r="B42" s="87"/>
    </row>
    <row r="43" ht="15.75">
      <c r="B43" s="87"/>
    </row>
    <row r="44" ht="15.75">
      <c r="B44" s="87"/>
    </row>
    <row r="45" ht="15.75">
      <c r="B45" s="87"/>
    </row>
    <row r="48" spans="1:17" s="10" customFormat="1" ht="15.75">
      <c r="A48" s="50"/>
      <c r="B48" s="65"/>
      <c r="C48" s="64"/>
      <c r="D48" s="64"/>
      <c r="E48" s="120"/>
      <c r="F48" s="64"/>
      <c r="G48" s="110"/>
      <c r="H48" s="53"/>
      <c r="I48" s="31"/>
      <c r="J48" s="27"/>
      <c r="M48" s="35"/>
      <c r="N48" s="35"/>
      <c r="O48" s="35"/>
      <c r="Q48" s="94"/>
    </row>
    <row r="49" spans="1:17" ht="15.75">
      <c r="A49" s="16" t="s">
        <v>71</v>
      </c>
      <c r="B49" s="12" t="s">
        <v>68</v>
      </c>
      <c r="C49" s="57"/>
      <c r="D49" s="10"/>
      <c r="E49" s="117"/>
      <c r="F49" s="10"/>
      <c r="G49" s="107"/>
      <c r="H49" s="10"/>
      <c r="Q49" s="100"/>
    </row>
    <row r="50" spans="1:17" s="10" customFormat="1" ht="15.75">
      <c r="A50" s="50"/>
      <c r="B50" s="67"/>
      <c r="C50" s="68"/>
      <c r="D50" s="68"/>
      <c r="E50" s="121"/>
      <c r="F50" s="68"/>
      <c r="G50" s="111"/>
      <c r="H50" s="53"/>
      <c r="I50" s="31"/>
      <c r="J50" s="27"/>
      <c r="M50" s="35"/>
      <c r="N50" s="35"/>
      <c r="O50" s="35"/>
      <c r="Q50" s="95"/>
    </row>
    <row r="51" spans="1:17" s="10" customFormat="1" ht="16.5" customHeight="1">
      <c r="A51" s="16" t="s">
        <v>80</v>
      </c>
      <c r="B51" s="12" t="s">
        <v>79</v>
      </c>
      <c r="C51" s="57"/>
      <c r="E51" s="117"/>
      <c r="G51" s="107"/>
      <c r="I51" s="31"/>
      <c r="J51" s="27"/>
      <c r="M51" s="35"/>
      <c r="N51" s="35"/>
      <c r="O51" s="35"/>
      <c r="Q51" s="100"/>
    </row>
    <row r="52" spans="1:17" s="10" customFormat="1" ht="15.75">
      <c r="A52" s="11"/>
      <c r="B52" s="12"/>
      <c r="C52" s="57"/>
      <c r="E52" s="117"/>
      <c r="G52" s="107"/>
      <c r="I52" s="31"/>
      <c r="J52" s="27"/>
      <c r="M52" s="35"/>
      <c r="N52" s="35"/>
      <c r="O52" s="35"/>
      <c r="Q52" s="100"/>
    </row>
    <row r="53" spans="1:17" s="22" customFormat="1" ht="39">
      <c r="A53" s="17" t="s">
        <v>81</v>
      </c>
      <c r="B53" s="18" t="s">
        <v>127</v>
      </c>
      <c r="C53" s="57"/>
      <c r="D53" s="10"/>
      <c r="E53" s="117"/>
      <c r="F53" s="10"/>
      <c r="G53" s="107"/>
      <c r="H53" s="10"/>
      <c r="I53" s="32"/>
      <c r="J53" s="28"/>
      <c r="M53" s="36"/>
      <c r="N53" s="36"/>
      <c r="O53" s="36"/>
      <c r="Q53" s="100"/>
    </row>
    <row r="54" spans="1:17" s="10" customFormat="1" ht="15.75">
      <c r="A54" s="11"/>
      <c r="B54" s="63" t="s">
        <v>74</v>
      </c>
      <c r="C54" s="64">
        <v>66</v>
      </c>
      <c r="D54" s="64"/>
      <c r="E54" s="94"/>
      <c r="F54" s="89"/>
      <c r="G54" s="110"/>
      <c r="H54" s="89"/>
      <c r="I54" s="31"/>
      <c r="J54" s="27"/>
      <c r="M54" s="35"/>
      <c r="N54" s="35"/>
      <c r="O54" s="35"/>
      <c r="Q54" s="94"/>
    </row>
    <row r="55" spans="1:17" s="10" customFormat="1" ht="15.75">
      <c r="A55" s="11"/>
      <c r="B55" s="19"/>
      <c r="C55" s="57"/>
      <c r="E55" s="120"/>
      <c r="G55" s="107"/>
      <c r="I55" s="31"/>
      <c r="J55" s="27"/>
      <c r="M55" s="35"/>
      <c r="N55" s="35"/>
      <c r="O55" s="35"/>
      <c r="Q55" s="100"/>
    </row>
    <row r="56" spans="1:17" s="23" customFormat="1" ht="38.25">
      <c r="A56" s="17" t="s">
        <v>82</v>
      </c>
      <c r="B56" s="63" t="s">
        <v>26</v>
      </c>
      <c r="C56" s="57"/>
      <c r="D56" s="10"/>
      <c r="E56" s="120"/>
      <c r="F56" s="10"/>
      <c r="G56" s="107"/>
      <c r="H56" s="10"/>
      <c r="I56" s="33"/>
      <c r="J56" s="29"/>
      <c r="M56" s="37"/>
      <c r="N56" s="37"/>
      <c r="O56" s="37"/>
      <c r="Q56" s="100"/>
    </row>
    <row r="57" spans="1:17" s="10" customFormat="1" ht="15.75">
      <c r="A57" s="11"/>
      <c r="B57" s="63" t="s">
        <v>113</v>
      </c>
      <c r="C57" s="64">
        <v>1</v>
      </c>
      <c r="D57" s="64"/>
      <c r="E57" s="120"/>
      <c r="F57" s="89"/>
      <c r="G57" s="110"/>
      <c r="H57" s="89"/>
      <c r="I57" s="31"/>
      <c r="J57" s="27"/>
      <c r="M57" s="35"/>
      <c r="N57" s="35"/>
      <c r="O57" s="35"/>
      <c r="Q57" s="94"/>
    </row>
    <row r="58" spans="1:17" s="10" customFormat="1" ht="15.75">
      <c r="A58" s="11"/>
      <c r="B58" s="63"/>
      <c r="C58" s="64"/>
      <c r="D58" s="64"/>
      <c r="E58" s="120"/>
      <c r="F58" s="64"/>
      <c r="G58" s="110"/>
      <c r="H58" s="64"/>
      <c r="I58" s="31"/>
      <c r="J58" s="27"/>
      <c r="M58" s="35"/>
      <c r="N58" s="35"/>
      <c r="O58" s="35"/>
      <c r="Q58" s="94"/>
    </row>
    <row r="59" spans="1:17" s="23" customFormat="1" ht="43.5" customHeight="1">
      <c r="A59" s="17" t="s">
        <v>116</v>
      </c>
      <c r="B59" s="63" t="s">
        <v>129</v>
      </c>
      <c r="C59" s="64"/>
      <c r="D59" s="64"/>
      <c r="E59" s="120"/>
      <c r="F59" s="64"/>
      <c r="G59" s="110"/>
      <c r="H59" s="10"/>
      <c r="I59" s="33"/>
      <c r="J59" s="29"/>
      <c r="M59" s="37"/>
      <c r="N59" s="37"/>
      <c r="O59" s="37"/>
      <c r="Q59" s="94"/>
    </row>
    <row r="60" spans="1:17" s="10" customFormat="1" ht="15.75">
      <c r="A60" s="11"/>
      <c r="B60" s="63" t="s">
        <v>75</v>
      </c>
      <c r="C60" s="64">
        <v>3</v>
      </c>
      <c r="D60" s="64"/>
      <c r="E60" s="120"/>
      <c r="F60" s="89"/>
      <c r="G60" s="110"/>
      <c r="H60" s="89"/>
      <c r="I60" s="31"/>
      <c r="J60" s="27"/>
      <c r="M60" s="35"/>
      <c r="N60" s="35"/>
      <c r="O60" s="35"/>
      <c r="Q60" s="94"/>
    </row>
    <row r="61" spans="1:17" s="10" customFormat="1" ht="15.75">
      <c r="A61" s="11"/>
      <c r="B61" s="63"/>
      <c r="C61" s="64"/>
      <c r="D61" s="64"/>
      <c r="E61" s="120"/>
      <c r="F61" s="64"/>
      <c r="G61" s="110"/>
      <c r="H61" s="64"/>
      <c r="I61" s="31"/>
      <c r="J61" s="27"/>
      <c r="M61" s="35"/>
      <c r="N61" s="35"/>
      <c r="O61" s="35"/>
      <c r="Q61" s="94"/>
    </row>
    <row r="62" spans="1:17" s="10" customFormat="1" ht="45.75" customHeight="1">
      <c r="A62" s="17" t="s">
        <v>112</v>
      </c>
      <c r="B62" s="63" t="s">
        <v>44</v>
      </c>
      <c r="C62" s="64"/>
      <c r="D62" s="64"/>
      <c r="E62" s="120"/>
      <c r="F62" s="64"/>
      <c r="G62" s="110"/>
      <c r="I62" s="31"/>
      <c r="J62" s="27"/>
      <c r="M62" s="35"/>
      <c r="N62" s="35"/>
      <c r="O62" s="35"/>
      <c r="Q62" s="94"/>
    </row>
    <row r="63" spans="1:17" s="10" customFormat="1" ht="36.75" customHeight="1">
      <c r="A63" s="24"/>
      <c r="B63" s="63" t="s">
        <v>36</v>
      </c>
      <c r="C63" s="64">
        <v>11</v>
      </c>
      <c r="D63" s="69"/>
      <c r="E63" s="120"/>
      <c r="F63" s="69"/>
      <c r="G63" s="110"/>
      <c r="H63" s="23"/>
      <c r="I63" s="31"/>
      <c r="J63" s="27"/>
      <c r="M63" s="35"/>
      <c r="N63" s="35"/>
      <c r="O63" s="35"/>
      <c r="Q63" s="96"/>
    </row>
    <row r="64" spans="1:17" s="10" customFormat="1" ht="57.75" customHeight="1">
      <c r="A64" s="11"/>
      <c r="B64" s="63" t="s">
        <v>152</v>
      </c>
      <c r="C64" s="64">
        <v>1</v>
      </c>
      <c r="D64" s="64"/>
      <c r="E64" s="120"/>
      <c r="F64" s="89"/>
      <c r="G64" s="110"/>
      <c r="H64" s="89"/>
      <c r="I64" s="31"/>
      <c r="J64" s="27"/>
      <c r="M64" s="35"/>
      <c r="N64" s="35"/>
      <c r="O64" s="35"/>
      <c r="Q64" s="94"/>
    </row>
    <row r="65" spans="1:17" s="10" customFormat="1" ht="15.75" customHeight="1">
      <c r="A65" s="11"/>
      <c r="B65" s="63"/>
      <c r="C65" s="64"/>
      <c r="D65" s="64"/>
      <c r="E65" s="120"/>
      <c r="F65" s="64"/>
      <c r="G65" s="110"/>
      <c r="I65" s="31"/>
      <c r="J65" s="27"/>
      <c r="M65" s="35"/>
      <c r="N65" s="35"/>
      <c r="O65" s="35"/>
      <c r="Q65" s="94"/>
    </row>
    <row r="66" spans="1:17" s="10" customFormat="1" ht="15.75">
      <c r="A66" s="16"/>
      <c r="B66" s="70" t="s">
        <v>97</v>
      </c>
      <c r="C66" s="60"/>
      <c r="D66" s="60"/>
      <c r="E66" s="118"/>
      <c r="F66" s="60"/>
      <c r="G66" s="108"/>
      <c r="H66" s="60"/>
      <c r="I66" s="125"/>
      <c r="J66" s="27"/>
      <c r="M66" s="35"/>
      <c r="N66" s="35"/>
      <c r="O66" s="35"/>
      <c r="Q66" s="92"/>
    </row>
    <row r="67" spans="1:17" s="10" customFormat="1" ht="15.75">
      <c r="A67" s="16"/>
      <c r="B67" s="70"/>
      <c r="C67" s="60"/>
      <c r="D67" s="60"/>
      <c r="E67" s="118"/>
      <c r="F67" s="60"/>
      <c r="G67" s="108"/>
      <c r="H67" s="60"/>
      <c r="I67" s="31"/>
      <c r="J67" s="27"/>
      <c r="M67" s="35"/>
      <c r="N67" s="35"/>
      <c r="O67" s="35"/>
      <c r="Q67" s="92"/>
    </row>
    <row r="68" spans="1:17" s="10" customFormat="1" ht="15.75">
      <c r="A68" s="16" t="s">
        <v>84</v>
      </c>
      <c r="B68" s="12" t="s">
        <v>69</v>
      </c>
      <c r="C68" s="57"/>
      <c r="E68" s="117"/>
      <c r="G68" s="107"/>
      <c r="I68" s="31"/>
      <c r="J68" s="27"/>
      <c r="M68" s="35"/>
      <c r="N68" s="35"/>
      <c r="O68" s="35"/>
      <c r="Q68" s="100"/>
    </row>
    <row r="69" spans="1:17" s="10" customFormat="1" ht="15.75">
      <c r="A69" s="16"/>
      <c r="B69" s="12"/>
      <c r="C69" s="57"/>
      <c r="E69" s="117"/>
      <c r="G69" s="107"/>
      <c r="I69" s="31"/>
      <c r="J69" s="27"/>
      <c r="M69" s="35"/>
      <c r="N69" s="35"/>
      <c r="O69" s="35"/>
      <c r="Q69" s="100"/>
    </row>
    <row r="70" spans="1:8" ht="57.75" customHeight="1">
      <c r="A70" s="50" t="s">
        <v>86</v>
      </c>
      <c r="B70" s="63" t="s">
        <v>159</v>
      </c>
      <c r="H70" s="71"/>
    </row>
    <row r="71" spans="2:8" ht="15.75">
      <c r="B71" s="63" t="s">
        <v>78</v>
      </c>
      <c r="C71" s="64">
        <v>755.56</v>
      </c>
      <c r="F71" s="89"/>
      <c r="H71" s="89"/>
    </row>
    <row r="72" spans="1:17" s="150" customFormat="1" ht="15.75">
      <c r="A72" s="146"/>
      <c r="B72" s="147"/>
      <c r="C72" s="130"/>
      <c r="D72" s="130"/>
      <c r="E72" s="148"/>
      <c r="F72" s="144"/>
      <c r="G72" s="145"/>
      <c r="H72" s="144"/>
      <c r="Q72" s="101"/>
    </row>
    <row r="73" spans="1:8" ht="25.5">
      <c r="A73" s="50" t="s">
        <v>88</v>
      </c>
      <c r="B73" s="63" t="s">
        <v>6</v>
      </c>
      <c r="H73" s="71"/>
    </row>
    <row r="74" spans="2:8" ht="15.75">
      <c r="B74" s="63"/>
      <c r="H74" s="71"/>
    </row>
    <row r="75" spans="2:8" ht="15.75">
      <c r="B75" s="63" t="s">
        <v>145</v>
      </c>
      <c r="H75" s="71"/>
    </row>
    <row r="76" spans="2:8" ht="15.75">
      <c r="B76" s="63" t="s">
        <v>72</v>
      </c>
      <c r="C76" s="64">
        <v>572.2</v>
      </c>
      <c r="E76" s="94"/>
      <c r="F76" s="89"/>
      <c r="H76" s="89"/>
    </row>
    <row r="77" spans="1:17" s="150" customFormat="1" ht="15.75">
      <c r="A77" s="146"/>
      <c r="B77" s="147"/>
      <c r="C77" s="130"/>
      <c r="D77" s="130"/>
      <c r="E77" s="161"/>
      <c r="F77" s="130"/>
      <c r="G77" s="145"/>
      <c r="H77" s="130"/>
      <c r="Q77" s="101"/>
    </row>
    <row r="78" spans="2:8" ht="15.75">
      <c r="B78" s="63" t="s">
        <v>146</v>
      </c>
      <c r="H78" s="71"/>
    </row>
    <row r="79" spans="2:8" ht="15.75">
      <c r="B79" s="63" t="s">
        <v>72</v>
      </c>
      <c r="C79" s="64">
        <v>143.8</v>
      </c>
      <c r="F79" s="89"/>
      <c r="H79" s="89"/>
    </row>
    <row r="80" spans="1:17" s="150" customFormat="1" ht="15.75">
      <c r="A80" s="146"/>
      <c r="B80" s="147"/>
      <c r="C80" s="130"/>
      <c r="D80" s="130"/>
      <c r="E80" s="148"/>
      <c r="F80" s="130"/>
      <c r="G80" s="145"/>
      <c r="H80" s="151"/>
      <c r="Q80" s="101"/>
    </row>
    <row r="81" spans="1:17" s="74" customFormat="1" ht="38.25">
      <c r="A81" s="50" t="s">
        <v>99</v>
      </c>
      <c r="B81" s="63" t="s">
        <v>90</v>
      </c>
      <c r="C81" s="64"/>
      <c r="D81" s="64"/>
      <c r="E81" s="120"/>
      <c r="F81" s="64"/>
      <c r="G81" s="110"/>
      <c r="H81" s="71"/>
      <c r="I81" s="72"/>
      <c r="J81" s="73"/>
      <c r="M81" s="75"/>
      <c r="N81" s="75"/>
      <c r="O81" s="75"/>
      <c r="Q81" s="94"/>
    </row>
    <row r="82" spans="2:8" ht="15.75">
      <c r="B82" s="63" t="s">
        <v>78</v>
      </c>
      <c r="C82" s="64">
        <v>367.8</v>
      </c>
      <c r="H82" s="64"/>
    </row>
    <row r="83" spans="1:17" s="150" customFormat="1" ht="15.75">
      <c r="A83" s="146"/>
      <c r="B83" s="147"/>
      <c r="C83" s="130"/>
      <c r="D83" s="130"/>
      <c r="E83" s="148"/>
      <c r="F83" s="130"/>
      <c r="G83" s="145"/>
      <c r="H83" s="151"/>
      <c r="Q83" s="101"/>
    </row>
    <row r="84" spans="1:17" s="74" customFormat="1" ht="96" customHeight="1">
      <c r="A84" s="50" t="s">
        <v>100</v>
      </c>
      <c r="B84" s="63" t="s">
        <v>147</v>
      </c>
      <c r="C84" s="64"/>
      <c r="D84" s="64"/>
      <c r="E84" s="120"/>
      <c r="F84" s="64"/>
      <c r="G84" s="110"/>
      <c r="H84" s="71"/>
      <c r="I84" s="72"/>
      <c r="J84" s="73"/>
      <c r="M84" s="75"/>
      <c r="N84" s="75"/>
      <c r="O84" s="75"/>
      <c r="Q84" s="94"/>
    </row>
    <row r="85" spans="2:8" ht="15.75">
      <c r="B85" s="63" t="s">
        <v>72</v>
      </c>
      <c r="C85" s="64">
        <v>39.3</v>
      </c>
      <c r="H85" s="64"/>
    </row>
    <row r="86" spans="1:17" s="150" customFormat="1" ht="15.75">
      <c r="A86" s="146"/>
      <c r="B86" s="147"/>
      <c r="C86" s="130"/>
      <c r="D86" s="130"/>
      <c r="E86" s="148"/>
      <c r="F86" s="130"/>
      <c r="G86" s="145"/>
      <c r="H86" s="151"/>
      <c r="Q86" s="101"/>
    </row>
    <row r="87" spans="1:17" s="74" customFormat="1" ht="96" customHeight="1">
      <c r="A87" s="50" t="s">
        <v>101</v>
      </c>
      <c r="B87" s="63" t="s">
        <v>139</v>
      </c>
      <c r="C87" s="64"/>
      <c r="D87" s="64"/>
      <c r="E87" s="120"/>
      <c r="F87" s="64"/>
      <c r="G87" s="110"/>
      <c r="H87" s="71"/>
      <c r="I87" s="72"/>
      <c r="J87" s="73"/>
      <c r="M87" s="75"/>
      <c r="N87" s="75"/>
      <c r="O87" s="75"/>
      <c r="Q87" s="94"/>
    </row>
    <row r="88" spans="2:8" ht="15.75">
      <c r="B88" s="63" t="s">
        <v>72</v>
      </c>
      <c r="C88" s="64">
        <v>124.4</v>
      </c>
      <c r="H88" s="64"/>
    </row>
    <row r="89" spans="1:17" s="150" customFormat="1" ht="15.75">
      <c r="A89" s="146"/>
      <c r="B89" s="147"/>
      <c r="C89" s="130"/>
      <c r="D89" s="130"/>
      <c r="E89" s="148"/>
      <c r="F89" s="130"/>
      <c r="G89" s="145"/>
      <c r="H89" s="151"/>
      <c r="Q89" s="101"/>
    </row>
    <row r="90" spans="1:17" ht="80.25" customHeight="1">
      <c r="A90" s="82" t="s">
        <v>102</v>
      </c>
      <c r="B90" s="83" t="s">
        <v>27</v>
      </c>
      <c r="C90" s="84"/>
      <c r="D90" s="84"/>
      <c r="H90" s="71"/>
      <c r="Q90" s="97"/>
    </row>
    <row r="91" spans="1:17" ht="15.75">
      <c r="A91" s="82"/>
      <c r="B91" s="83" t="s">
        <v>72</v>
      </c>
      <c r="C91" s="84">
        <f>73.3*0.63</f>
        <v>46.179</v>
      </c>
      <c r="D91" s="84"/>
      <c r="H91" s="64"/>
      <c r="Q91" s="97"/>
    </row>
    <row r="92" spans="1:17" ht="15.75">
      <c r="A92" s="82"/>
      <c r="B92" s="83"/>
      <c r="C92" s="84"/>
      <c r="D92" s="84"/>
      <c r="H92" s="71"/>
      <c r="Q92" s="97"/>
    </row>
    <row r="93" spans="1:17" s="74" customFormat="1" ht="25.5">
      <c r="A93" s="82" t="s">
        <v>103</v>
      </c>
      <c r="B93" s="83" t="s">
        <v>115</v>
      </c>
      <c r="C93" s="84"/>
      <c r="D93" s="84"/>
      <c r="E93" s="120"/>
      <c r="F93" s="64"/>
      <c r="G93" s="110"/>
      <c r="H93" s="71"/>
      <c r="Q93" s="97"/>
    </row>
    <row r="94" spans="1:17" ht="15.75">
      <c r="A94" s="82"/>
      <c r="B94" s="83" t="s">
        <v>72</v>
      </c>
      <c r="C94" s="84">
        <f>273.3*0.37</f>
        <v>101.12100000000001</v>
      </c>
      <c r="D94" s="84"/>
      <c r="H94" s="64"/>
      <c r="I94" s="53"/>
      <c r="J94" s="53"/>
      <c r="M94" s="53"/>
      <c r="N94" s="53"/>
      <c r="O94" s="53"/>
      <c r="Q94" s="97"/>
    </row>
    <row r="95" spans="1:17" ht="15.75">
      <c r="A95" s="82"/>
      <c r="B95" s="83"/>
      <c r="C95" s="84"/>
      <c r="D95" s="84"/>
      <c r="H95" s="71"/>
      <c r="I95" s="53"/>
      <c r="J95" s="53"/>
      <c r="M95" s="53"/>
      <c r="N95" s="53"/>
      <c r="O95" s="53"/>
      <c r="Q95" s="97"/>
    </row>
    <row r="96" spans="1:8" ht="54.75" customHeight="1">
      <c r="A96" s="50" t="s">
        <v>104</v>
      </c>
      <c r="B96" s="63" t="s">
        <v>110</v>
      </c>
      <c r="H96" s="71"/>
    </row>
    <row r="97" spans="2:8" ht="15.75">
      <c r="B97" s="63" t="s">
        <v>72</v>
      </c>
      <c r="C97" s="64">
        <v>474.7</v>
      </c>
      <c r="H97" s="64"/>
    </row>
    <row r="98" spans="1:17" s="150" customFormat="1" ht="15.75">
      <c r="A98" s="146"/>
      <c r="B98" s="147"/>
      <c r="C98" s="130"/>
      <c r="D98" s="130"/>
      <c r="E98" s="148"/>
      <c r="F98" s="130"/>
      <c r="G98" s="145"/>
      <c r="H98" s="151"/>
      <c r="Q98" s="101"/>
    </row>
    <row r="99" spans="1:8" ht="138" customHeight="1">
      <c r="A99" s="50" t="s">
        <v>105</v>
      </c>
      <c r="B99" s="21" t="s">
        <v>182</v>
      </c>
      <c r="H99" s="71"/>
    </row>
    <row r="100" spans="2:8" ht="15.75">
      <c r="B100" s="63" t="s">
        <v>78</v>
      </c>
      <c r="C100" s="64">
        <v>1385.56</v>
      </c>
      <c r="E100" s="94"/>
      <c r="H100" s="64"/>
    </row>
    <row r="101" spans="1:17" s="150" customFormat="1" ht="15.75">
      <c r="A101" s="146"/>
      <c r="B101" s="147"/>
      <c r="C101" s="130"/>
      <c r="D101" s="130"/>
      <c r="E101" s="161"/>
      <c r="F101" s="130"/>
      <c r="G101" s="145"/>
      <c r="H101" s="130"/>
      <c r="Q101" s="101"/>
    </row>
    <row r="102" spans="1:17" s="150" customFormat="1" ht="100.5" customHeight="1">
      <c r="A102" s="50" t="s">
        <v>175</v>
      </c>
      <c r="B102" s="21" t="s">
        <v>181</v>
      </c>
      <c r="C102" s="130"/>
      <c r="D102" s="130"/>
      <c r="E102" s="161"/>
      <c r="F102" s="130"/>
      <c r="G102" s="145"/>
      <c r="H102" s="130"/>
      <c r="Q102" s="101"/>
    </row>
    <row r="103" spans="1:17" s="150" customFormat="1" ht="15.75">
      <c r="A103" s="50"/>
      <c r="B103" s="63" t="s">
        <v>78</v>
      </c>
      <c r="C103" s="64">
        <v>450</v>
      </c>
      <c r="D103" s="130"/>
      <c r="E103" s="161"/>
      <c r="F103" s="130"/>
      <c r="G103" s="145"/>
      <c r="H103" s="130"/>
      <c r="Q103" s="101"/>
    </row>
    <row r="104" spans="1:17" s="150" customFormat="1" ht="15.75">
      <c r="A104" s="146"/>
      <c r="B104" s="147"/>
      <c r="C104" s="130"/>
      <c r="D104" s="130"/>
      <c r="E104" s="161"/>
      <c r="F104" s="130"/>
      <c r="G104" s="145"/>
      <c r="H104" s="130"/>
      <c r="Q104" s="101"/>
    </row>
    <row r="105" spans="1:8" ht="38.25">
      <c r="A105" s="50" t="s">
        <v>117</v>
      </c>
      <c r="B105" s="63" t="s">
        <v>161</v>
      </c>
      <c r="H105" s="71"/>
    </row>
    <row r="106" spans="2:8" ht="15.75">
      <c r="B106" s="63" t="s">
        <v>72</v>
      </c>
      <c r="C106" s="64">
        <v>614.88</v>
      </c>
      <c r="H106" s="64"/>
    </row>
    <row r="107" spans="1:17" s="150" customFormat="1" ht="15.75">
      <c r="A107" s="146"/>
      <c r="B107" s="147"/>
      <c r="C107" s="130"/>
      <c r="D107" s="130"/>
      <c r="E107" s="148"/>
      <c r="F107" s="130"/>
      <c r="G107" s="145"/>
      <c r="H107" s="151"/>
      <c r="Q107" s="101"/>
    </row>
    <row r="108" spans="1:8" ht="15.75">
      <c r="A108" s="50" t="s">
        <v>124</v>
      </c>
      <c r="B108" s="63" t="s">
        <v>93</v>
      </c>
      <c r="H108" s="71"/>
    </row>
    <row r="109" spans="2:8" ht="15.75">
      <c r="B109" s="63" t="s">
        <v>94</v>
      </c>
      <c r="C109" s="64">
        <v>2</v>
      </c>
      <c r="H109" s="64"/>
    </row>
    <row r="110" spans="2:8" ht="15.75">
      <c r="B110" s="63"/>
      <c r="H110" s="71"/>
    </row>
    <row r="111" spans="1:17" s="74" customFormat="1" ht="58.5" customHeight="1">
      <c r="A111" s="50" t="s">
        <v>125</v>
      </c>
      <c r="B111" s="63" t="s">
        <v>33</v>
      </c>
      <c r="C111" s="64"/>
      <c r="D111" s="64"/>
      <c r="E111" s="120"/>
      <c r="F111" s="64"/>
      <c r="G111" s="110"/>
      <c r="H111" s="71"/>
      <c r="I111" s="72"/>
      <c r="J111" s="73"/>
      <c r="M111" s="75"/>
      <c r="N111" s="75"/>
      <c r="O111" s="75"/>
      <c r="Q111" s="94"/>
    </row>
    <row r="112" spans="2:8" ht="15.75">
      <c r="B112" s="63" t="s">
        <v>91</v>
      </c>
      <c r="H112" s="64"/>
    </row>
    <row r="113" spans="2:8" ht="15.75">
      <c r="B113" s="63"/>
      <c r="H113" s="71"/>
    </row>
    <row r="114" spans="1:17" s="10" customFormat="1" ht="15.75">
      <c r="A114" s="50"/>
      <c r="B114" s="70" t="s">
        <v>73</v>
      </c>
      <c r="C114" s="68"/>
      <c r="D114" s="68"/>
      <c r="E114" s="121"/>
      <c r="F114" s="68"/>
      <c r="G114" s="108"/>
      <c r="H114" s="60"/>
      <c r="I114" s="31"/>
      <c r="J114" s="27"/>
      <c r="M114" s="35"/>
      <c r="N114" s="35"/>
      <c r="O114" s="35"/>
      <c r="Q114" s="95"/>
    </row>
    <row r="115" spans="1:17" s="10" customFormat="1" ht="15.75">
      <c r="A115" s="50"/>
      <c r="B115" s="70"/>
      <c r="C115" s="68"/>
      <c r="D115" s="68"/>
      <c r="E115" s="121"/>
      <c r="F115" s="68"/>
      <c r="G115" s="108"/>
      <c r="H115" s="60"/>
      <c r="I115" s="31"/>
      <c r="J115" s="27"/>
      <c r="M115" s="35"/>
      <c r="N115" s="35"/>
      <c r="O115" s="35"/>
      <c r="Q115" s="95"/>
    </row>
    <row r="116" spans="1:17" ht="15.75">
      <c r="A116" s="16" t="s">
        <v>96</v>
      </c>
      <c r="B116" s="12" t="s">
        <v>70</v>
      </c>
      <c r="C116" s="57"/>
      <c r="D116" s="10"/>
      <c r="E116" s="117"/>
      <c r="F116" s="10"/>
      <c r="G116" s="107"/>
      <c r="H116" s="10"/>
      <c r="Q116" s="100"/>
    </row>
    <row r="117" spans="1:17" ht="15.75">
      <c r="A117" s="16"/>
      <c r="B117" s="12"/>
      <c r="C117" s="57"/>
      <c r="D117" s="10"/>
      <c r="E117" s="117"/>
      <c r="F117" s="10"/>
      <c r="G117" s="107"/>
      <c r="H117" s="10"/>
      <c r="Q117" s="100"/>
    </row>
    <row r="118" spans="1:8" ht="57.75" customHeight="1">
      <c r="A118" s="50" t="s">
        <v>106</v>
      </c>
      <c r="B118" s="78" t="s">
        <v>31</v>
      </c>
      <c r="H118" s="71"/>
    </row>
    <row r="119" spans="2:8" ht="15.75">
      <c r="B119" s="63" t="s">
        <v>74</v>
      </c>
      <c r="C119" s="64">
        <v>66</v>
      </c>
      <c r="H119" s="64"/>
    </row>
    <row r="120" spans="2:8" ht="15.75">
      <c r="B120" s="63"/>
      <c r="H120" s="64"/>
    </row>
    <row r="121" spans="1:8" ht="105" customHeight="1">
      <c r="A121" s="50" t="s">
        <v>30</v>
      </c>
      <c r="B121" s="13" t="s">
        <v>3</v>
      </c>
      <c r="H121" s="71"/>
    </row>
    <row r="122" spans="2:17" ht="15.75">
      <c r="B122" s="63" t="s">
        <v>75</v>
      </c>
      <c r="C122" s="64">
        <v>3</v>
      </c>
      <c r="H122" s="64"/>
      <c r="Q122" s="103"/>
    </row>
    <row r="123" spans="2:17" ht="15.75">
      <c r="B123" s="63"/>
      <c r="H123" s="64"/>
      <c r="Q123" s="103"/>
    </row>
    <row r="124" spans="1:17" s="8" customFormat="1" ht="69.75" customHeight="1">
      <c r="A124" s="9" t="s">
        <v>119</v>
      </c>
      <c r="B124" s="13" t="s">
        <v>136</v>
      </c>
      <c r="C124" s="6"/>
      <c r="D124" s="6"/>
      <c r="E124" s="120"/>
      <c r="F124" s="6"/>
      <c r="G124" s="113"/>
      <c r="H124" s="20"/>
      <c r="Q124" s="98"/>
    </row>
    <row r="125" spans="1:17" s="8" customFormat="1" ht="15.75">
      <c r="A125" s="9"/>
      <c r="B125" s="13" t="s">
        <v>75</v>
      </c>
      <c r="C125" s="6">
        <v>2</v>
      </c>
      <c r="D125" s="6"/>
      <c r="E125" s="120"/>
      <c r="F125" s="6"/>
      <c r="G125" s="113"/>
      <c r="H125" s="6"/>
      <c r="Q125" s="98"/>
    </row>
    <row r="126" spans="1:17" s="8" customFormat="1" ht="15.75">
      <c r="A126" s="9"/>
      <c r="B126" s="13"/>
      <c r="C126" s="7"/>
      <c r="D126" s="6"/>
      <c r="E126" s="120"/>
      <c r="F126" s="6"/>
      <c r="G126" s="113"/>
      <c r="H126" s="6"/>
      <c r="Q126" s="98"/>
    </row>
    <row r="127" spans="1:8" ht="30.75" customHeight="1">
      <c r="A127" s="50" t="s">
        <v>10</v>
      </c>
      <c r="B127" s="63" t="s">
        <v>140</v>
      </c>
      <c r="H127" s="71"/>
    </row>
    <row r="128" spans="2:17" ht="15.75">
      <c r="B128" s="63" t="s">
        <v>75</v>
      </c>
      <c r="C128" s="64">
        <v>3</v>
      </c>
      <c r="H128" s="64"/>
      <c r="Q128" s="103"/>
    </row>
    <row r="129" spans="2:17" ht="15.75">
      <c r="B129" s="63"/>
      <c r="H129" s="71"/>
      <c r="Q129" s="101"/>
    </row>
    <row r="130" spans="1:8" ht="25.5">
      <c r="A130" s="50" t="s">
        <v>11</v>
      </c>
      <c r="B130" s="63" t="s">
        <v>126</v>
      </c>
      <c r="H130" s="71"/>
    </row>
    <row r="131" spans="2:8" ht="15.75">
      <c r="B131" s="63" t="s">
        <v>74</v>
      </c>
      <c r="C131" s="64">
        <v>66</v>
      </c>
      <c r="H131" s="64"/>
    </row>
    <row r="132" spans="2:8" ht="15.75">
      <c r="B132" s="63"/>
      <c r="H132" s="71"/>
    </row>
    <row r="133" spans="1:17" s="74" customFormat="1" ht="56.25" customHeight="1">
      <c r="A133" s="50" t="s">
        <v>12</v>
      </c>
      <c r="B133" s="63" t="s">
        <v>150</v>
      </c>
      <c r="C133" s="64"/>
      <c r="D133" s="64"/>
      <c r="E133" s="120"/>
      <c r="F133" s="64"/>
      <c r="G133" s="110"/>
      <c r="H133" s="71"/>
      <c r="I133" s="72"/>
      <c r="J133" s="73"/>
      <c r="M133" s="75"/>
      <c r="N133" s="75"/>
      <c r="O133" s="75"/>
      <c r="Q133" s="94"/>
    </row>
    <row r="134" spans="2:11" ht="15.75">
      <c r="B134" s="63" t="s">
        <v>91</v>
      </c>
      <c r="H134" s="64"/>
      <c r="J134" s="110"/>
      <c r="K134" s="110"/>
    </row>
    <row r="135" spans="2:8" ht="15.75">
      <c r="B135" s="63"/>
      <c r="H135" s="71"/>
    </row>
    <row r="136" spans="2:17" ht="15.75">
      <c r="B136" s="59" t="s">
        <v>76</v>
      </c>
      <c r="C136" s="68"/>
      <c r="D136" s="68"/>
      <c r="E136" s="121"/>
      <c r="F136" s="68"/>
      <c r="G136" s="108"/>
      <c r="Q136" s="95"/>
    </row>
    <row r="137" ht="15.75">
      <c r="H137" s="71"/>
    </row>
    <row r="138" ht="15.75">
      <c r="H138" s="71"/>
    </row>
  </sheetData>
  <sheetProtection/>
  <printOptions/>
  <pageMargins left="0.7874015748031497" right="0.6692913385826772" top="0.7874015748031497" bottom="0.5905511811023623" header="0.3937007874015748" footer="0.3937007874015748"/>
  <pageSetup firstPageNumber="24" useFirstPageNumber="1" horizontalDpi="600" verticalDpi="600" orientation="portrait" paperSize="9" scale="90" r:id="rId1"/>
  <headerFooter alignWithMargins="0">
    <oddHeader>&amp;R&amp;"Arial,Navadno"&amp;9KANAL S2
</oddHeader>
    <oddFooter>&amp;C&amp;"Arial,Navadno"&amp;10&amp;P</oddFooter>
  </headerFooter>
  <rowBreaks count="3" manualBreakCount="3">
    <brk id="48" max="6" man="1"/>
    <brk id="82" max="6" man="1"/>
    <brk id="104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152"/>
  <sheetViews>
    <sheetView zoomScalePageLayoutView="0" workbookViewId="0" topLeftCell="A1">
      <selection activeCell="C5" sqref="C5"/>
    </sheetView>
  </sheetViews>
  <sheetFormatPr defaultColWidth="8.69921875" defaultRowHeight="15.75"/>
  <cols>
    <col min="1" max="1" width="6" style="50" customWidth="1"/>
    <col min="2" max="2" width="31.19921875" style="65" customWidth="1"/>
    <col min="3" max="3" width="7.3984375" style="64" customWidth="1"/>
    <col min="4" max="4" width="1.203125" style="64" customWidth="1"/>
    <col min="5" max="5" width="10.09765625" style="120" customWidth="1"/>
    <col min="6" max="6" width="3.3984375" style="64" customWidth="1"/>
    <col min="7" max="7" width="13.09765625" style="110" customWidth="1"/>
    <col min="8" max="8" width="3.69921875" style="53" customWidth="1"/>
    <col min="9" max="9" width="14.796875" style="54" customWidth="1"/>
    <col min="10" max="10" width="8.69921875" style="55" customWidth="1"/>
    <col min="11" max="11" width="17.69921875" style="53" customWidth="1"/>
    <col min="12" max="12" width="15.59765625" style="53" customWidth="1"/>
    <col min="13" max="15" width="8.69921875" style="56" customWidth="1"/>
    <col min="16" max="16" width="8.69921875" style="53" customWidth="1"/>
    <col min="17" max="17" width="11.19921875" style="94" customWidth="1"/>
    <col min="18" max="16384" width="8.69921875" style="53" customWidth="1"/>
  </cols>
  <sheetData>
    <row r="1" spans="1:17" s="86" customFormat="1" ht="15.75" customHeight="1">
      <c r="A1" s="41"/>
      <c r="B1" s="42" t="s">
        <v>63</v>
      </c>
      <c r="C1" s="2" t="s">
        <v>47</v>
      </c>
      <c r="D1" s="40"/>
      <c r="E1" s="40"/>
      <c r="F1" s="3"/>
      <c r="G1" s="104"/>
      <c r="H1" s="85"/>
      <c r="Q1" s="99"/>
    </row>
    <row r="2" spans="1:17" s="86" customFormat="1" ht="15.75" customHeight="1">
      <c r="A2" s="41"/>
      <c r="B2" s="42"/>
      <c r="C2" s="2" t="s">
        <v>48</v>
      </c>
      <c r="D2" s="40"/>
      <c r="E2" s="40"/>
      <c r="F2" s="3"/>
      <c r="G2" s="104"/>
      <c r="H2" s="85"/>
      <c r="Q2" s="99"/>
    </row>
    <row r="3" spans="1:17" s="86" customFormat="1" ht="15.75" customHeight="1">
      <c r="A3" s="41"/>
      <c r="B3" s="42" t="s">
        <v>35</v>
      </c>
      <c r="C3" s="47" t="s">
        <v>56</v>
      </c>
      <c r="D3" s="40"/>
      <c r="E3" s="114"/>
      <c r="F3" s="3"/>
      <c r="G3" s="104"/>
      <c r="H3" s="85"/>
      <c r="Q3" s="99"/>
    </row>
    <row r="4" spans="1:17" s="86" customFormat="1" ht="15.75" customHeight="1">
      <c r="A4" s="41"/>
      <c r="B4" s="42" t="s">
        <v>64</v>
      </c>
      <c r="C4" s="47" t="s">
        <v>50</v>
      </c>
      <c r="D4" s="48"/>
      <c r="E4" s="115"/>
      <c r="F4" s="48"/>
      <c r="G4" s="104"/>
      <c r="H4" s="85"/>
      <c r="Q4" s="99"/>
    </row>
    <row r="5" spans="1:17" s="86" customFormat="1" ht="15.75">
      <c r="A5" s="41"/>
      <c r="B5" s="42" t="s">
        <v>65</v>
      </c>
      <c r="C5" s="2" t="s">
        <v>191</v>
      </c>
      <c r="D5" s="40"/>
      <c r="E5" s="114"/>
      <c r="F5" s="3"/>
      <c r="G5" s="105"/>
      <c r="Q5" s="90"/>
    </row>
    <row r="6" spans="1:17" s="86" customFormat="1" ht="15.75">
      <c r="A6" s="41"/>
      <c r="B6" s="42"/>
      <c r="C6" s="49"/>
      <c r="D6" s="48"/>
      <c r="E6" s="115"/>
      <c r="F6" s="48"/>
      <c r="G6" s="105"/>
      <c r="Q6" s="99"/>
    </row>
    <row r="7" spans="1:17" s="45" customFormat="1" ht="15.75">
      <c r="A7" s="41"/>
      <c r="B7" s="42"/>
      <c r="C7" s="49"/>
      <c r="D7" s="48"/>
      <c r="E7" s="115"/>
      <c r="F7" s="48"/>
      <c r="G7" s="105"/>
      <c r="I7" s="43"/>
      <c r="J7" s="44"/>
      <c r="M7" s="46"/>
      <c r="N7" s="46"/>
      <c r="O7" s="46"/>
      <c r="Q7" s="90"/>
    </row>
    <row r="8" spans="1:17" s="45" customFormat="1" ht="15.75">
      <c r="A8" s="41"/>
      <c r="B8" s="42"/>
      <c r="C8" s="49"/>
      <c r="D8" s="48"/>
      <c r="E8" s="115"/>
      <c r="F8" s="48"/>
      <c r="G8" s="105"/>
      <c r="I8" s="43"/>
      <c r="J8" s="44"/>
      <c r="M8" s="46"/>
      <c r="N8" s="46"/>
      <c r="O8" s="46"/>
      <c r="Q8" s="90"/>
    </row>
    <row r="11" spans="1:17" ht="18">
      <c r="A11" s="50" t="s">
        <v>66</v>
      </c>
      <c r="B11" s="51" t="s">
        <v>108</v>
      </c>
      <c r="C11" s="52"/>
      <c r="D11" s="52"/>
      <c r="E11" s="116"/>
      <c r="F11" s="52"/>
      <c r="G11" s="106"/>
      <c r="Q11" s="91"/>
    </row>
    <row r="12" spans="2:17" ht="15.75">
      <c r="B12" s="52"/>
      <c r="C12" s="52"/>
      <c r="D12" s="52"/>
      <c r="E12" s="116"/>
      <c r="F12" s="52"/>
      <c r="G12" s="106"/>
      <c r="Q12" s="91"/>
    </row>
    <row r="13" spans="2:17" ht="15.75">
      <c r="B13" s="52"/>
      <c r="C13" s="52"/>
      <c r="D13" s="52"/>
      <c r="E13" s="116"/>
      <c r="F13" s="52"/>
      <c r="G13" s="106"/>
      <c r="Q13" s="91"/>
    </row>
    <row r="16" spans="1:17" s="10" customFormat="1" ht="15.75">
      <c r="A16" s="11" t="s">
        <v>67</v>
      </c>
      <c r="B16" s="12" t="s">
        <v>68</v>
      </c>
      <c r="C16" s="57"/>
      <c r="E16" s="117"/>
      <c r="G16" s="107"/>
      <c r="I16" s="31"/>
      <c r="J16" s="27"/>
      <c r="M16" s="35"/>
      <c r="N16" s="35"/>
      <c r="O16" s="35"/>
      <c r="Q16" s="100"/>
    </row>
    <row r="17" spans="1:17" s="10" customFormat="1" ht="15.75">
      <c r="A17" s="11"/>
      <c r="B17" s="12"/>
      <c r="C17" s="57"/>
      <c r="E17" s="117"/>
      <c r="G17" s="107"/>
      <c r="I17" s="31"/>
      <c r="J17" s="27"/>
      <c r="M17" s="35"/>
      <c r="N17" s="35"/>
      <c r="O17" s="35"/>
      <c r="Q17" s="100"/>
    </row>
    <row r="18" spans="1:17" s="10" customFormat="1" ht="15.75">
      <c r="A18" s="58" t="s">
        <v>80</v>
      </c>
      <c r="B18" s="59" t="s">
        <v>79</v>
      </c>
      <c r="C18" s="60"/>
      <c r="D18" s="60"/>
      <c r="E18" s="118"/>
      <c r="F18" s="60"/>
      <c r="G18" s="108"/>
      <c r="H18" s="88"/>
      <c r="I18" s="31"/>
      <c r="J18" s="27"/>
      <c r="K18" s="126"/>
      <c r="M18" s="35"/>
      <c r="N18" s="35"/>
      <c r="O18" s="35"/>
      <c r="Q18" s="92"/>
    </row>
    <row r="19" spans="1:17" ht="15.75">
      <c r="A19" s="58" t="s">
        <v>84</v>
      </c>
      <c r="B19" s="59" t="s">
        <v>69</v>
      </c>
      <c r="C19" s="60"/>
      <c r="D19" s="60"/>
      <c r="E19" s="118"/>
      <c r="F19" s="60"/>
      <c r="G19" s="108"/>
      <c r="H19" s="88"/>
      <c r="K19" s="123"/>
      <c r="Q19" s="92"/>
    </row>
    <row r="20" spans="1:17" ht="15.75">
      <c r="A20" s="58" t="s">
        <v>95</v>
      </c>
      <c r="B20" s="59" t="s">
        <v>70</v>
      </c>
      <c r="C20" s="60"/>
      <c r="D20" s="60"/>
      <c r="E20" s="118"/>
      <c r="F20" s="60"/>
      <c r="G20" s="108"/>
      <c r="H20" s="88"/>
      <c r="K20" s="123"/>
      <c r="Q20" s="92"/>
    </row>
    <row r="21" spans="1:17" s="128" customFormat="1" ht="31.5">
      <c r="A21" s="58" t="s">
        <v>96</v>
      </c>
      <c r="B21" s="59" t="s">
        <v>92</v>
      </c>
      <c r="C21" s="60"/>
      <c r="D21" s="60"/>
      <c r="E21" s="118"/>
      <c r="F21" s="60"/>
      <c r="G21" s="108"/>
      <c r="H21" s="88"/>
      <c r="Q21" s="92"/>
    </row>
    <row r="22" spans="1:17" ht="15.75">
      <c r="A22" s="58"/>
      <c r="B22" s="59"/>
      <c r="C22" s="60"/>
      <c r="D22" s="60"/>
      <c r="E22" s="118"/>
      <c r="F22" s="60"/>
      <c r="G22" s="108"/>
      <c r="K22" s="123"/>
      <c r="Q22" s="92"/>
    </row>
    <row r="23" spans="1:17" ht="16.5" thickBot="1">
      <c r="A23" s="58"/>
      <c r="B23" s="61" t="s">
        <v>109</v>
      </c>
      <c r="C23" s="62"/>
      <c r="D23" s="62"/>
      <c r="E23" s="119"/>
      <c r="F23" s="62"/>
      <c r="G23" s="109"/>
      <c r="H23" s="88"/>
      <c r="K23" s="124"/>
      <c r="Q23" s="93"/>
    </row>
    <row r="41" ht="15.75">
      <c r="B41" s="87"/>
    </row>
    <row r="42" ht="15.75">
      <c r="B42" s="87"/>
    </row>
    <row r="48" spans="1:17" ht="15.75">
      <c r="A48" s="16" t="s">
        <v>71</v>
      </c>
      <c r="B48" s="12" t="s">
        <v>68</v>
      </c>
      <c r="C48" s="57"/>
      <c r="D48" s="10"/>
      <c r="E48" s="117"/>
      <c r="F48" s="10"/>
      <c r="G48" s="107"/>
      <c r="H48" s="10"/>
      <c r="Q48" s="100"/>
    </row>
    <row r="49" spans="1:17" s="10" customFormat="1" ht="15.75">
      <c r="A49" s="50"/>
      <c r="B49" s="67"/>
      <c r="C49" s="68"/>
      <c r="D49" s="68"/>
      <c r="E49" s="121"/>
      <c r="F49" s="68"/>
      <c r="G49" s="111"/>
      <c r="H49" s="53"/>
      <c r="I49" s="31"/>
      <c r="J49" s="27"/>
      <c r="M49" s="35"/>
      <c r="N49" s="35"/>
      <c r="O49" s="35"/>
      <c r="Q49" s="95"/>
    </row>
    <row r="50" spans="1:17" s="10" customFormat="1" ht="16.5" customHeight="1">
      <c r="A50" s="16" t="s">
        <v>80</v>
      </c>
      <c r="B50" s="12" t="s">
        <v>79</v>
      </c>
      <c r="C50" s="57"/>
      <c r="E50" s="117"/>
      <c r="G50" s="107"/>
      <c r="I50" s="31"/>
      <c r="J50" s="27"/>
      <c r="M50" s="35"/>
      <c r="N50" s="35"/>
      <c r="O50" s="35"/>
      <c r="Q50" s="100"/>
    </row>
    <row r="51" spans="1:17" s="10" customFormat="1" ht="15.75">
      <c r="A51" s="11"/>
      <c r="B51" s="12"/>
      <c r="C51" s="57"/>
      <c r="E51" s="117"/>
      <c r="G51" s="107"/>
      <c r="I51" s="31"/>
      <c r="J51" s="27"/>
      <c r="M51" s="35"/>
      <c r="N51" s="35"/>
      <c r="O51" s="35"/>
      <c r="Q51" s="100"/>
    </row>
    <row r="52" spans="1:17" s="22" customFormat="1" ht="39">
      <c r="A52" s="17" t="s">
        <v>81</v>
      </c>
      <c r="B52" s="18" t="s">
        <v>127</v>
      </c>
      <c r="C52" s="57"/>
      <c r="D52" s="10"/>
      <c r="E52" s="117"/>
      <c r="F52" s="10"/>
      <c r="G52" s="107"/>
      <c r="H52" s="10"/>
      <c r="I52" s="32"/>
      <c r="J52" s="28"/>
      <c r="M52" s="36"/>
      <c r="N52" s="36"/>
      <c r="O52" s="36"/>
      <c r="Q52" s="100"/>
    </row>
    <row r="53" spans="1:17" s="10" customFormat="1" ht="15.75">
      <c r="A53" s="11"/>
      <c r="B53" s="63" t="s">
        <v>74</v>
      </c>
      <c r="C53" s="64">
        <v>40</v>
      </c>
      <c r="D53" s="64"/>
      <c r="E53" s="94"/>
      <c r="F53" s="89"/>
      <c r="G53" s="110"/>
      <c r="H53" s="89"/>
      <c r="I53" s="31"/>
      <c r="J53" s="27"/>
      <c r="M53" s="35"/>
      <c r="N53" s="35"/>
      <c r="O53" s="35"/>
      <c r="Q53" s="94"/>
    </row>
    <row r="54" spans="1:17" s="10" customFormat="1" ht="15.75">
      <c r="A54" s="11"/>
      <c r="B54" s="19"/>
      <c r="C54" s="57"/>
      <c r="E54" s="120"/>
      <c r="G54" s="107"/>
      <c r="I54" s="31"/>
      <c r="J54" s="27"/>
      <c r="M54" s="35"/>
      <c r="N54" s="35"/>
      <c r="O54" s="35"/>
      <c r="Q54" s="100"/>
    </row>
    <row r="55" spans="1:17" s="23" customFormat="1" ht="51">
      <c r="A55" s="17" t="s">
        <v>82</v>
      </c>
      <c r="B55" s="63" t="s">
        <v>26</v>
      </c>
      <c r="C55" s="57"/>
      <c r="D55" s="10"/>
      <c r="E55" s="120"/>
      <c r="F55" s="10"/>
      <c r="G55" s="107"/>
      <c r="H55" s="10"/>
      <c r="I55" s="33"/>
      <c r="J55" s="29"/>
      <c r="M55" s="37"/>
      <c r="N55" s="37"/>
      <c r="O55" s="37"/>
      <c r="Q55" s="100"/>
    </row>
    <row r="56" spans="1:17" s="10" customFormat="1" ht="15.75">
      <c r="A56" s="11"/>
      <c r="B56" s="63" t="s">
        <v>113</v>
      </c>
      <c r="C56" s="64">
        <v>1</v>
      </c>
      <c r="D56" s="64"/>
      <c r="E56" s="120"/>
      <c r="F56" s="89"/>
      <c r="G56" s="110"/>
      <c r="H56" s="89"/>
      <c r="I56" s="31"/>
      <c r="J56" s="27"/>
      <c r="M56" s="35"/>
      <c r="N56" s="35"/>
      <c r="O56" s="35"/>
      <c r="Q56" s="94"/>
    </row>
    <row r="57" spans="1:17" s="10" customFormat="1" ht="15.75">
      <c r="A57" s="11"/>
      <c r="B57" s="63"/>
      <c r="C57" s="64"/>
      <c r="D57" s="64"/>
      <c r="E57" s="120"/>
      <c r="F57" s="64"/>
      <c r="G57" s="110"/>
      <c r="H57" s="64"/>
      <c r="I57" s="31"/>
      <c r="J57" s="27"/>
      <c r="M57" s="35"/>
      <c r="N57" s="35"/>
      <c r="O57" s="35"/>
      <c r="Q57" s="94"/>
    </row>
    <row r="58" spans="1:17" s="23" customFormat="1" ht="51">
      <c r="A58" s="17" t="s">
        <v>83</v>
      </c>
      <c r="B58" s="63" t="s">
        <v>128</v>
      </c>
      <c r="C58" s="57"/>
      <c r="D58" s="10"/>
      <c r="E58" s="117"/>
      <c r="F58" s="10"/>
      <c r="G58" s="107"/>
      <c r="H58" s="10"/>
      <c r="I58" s="33"/>
      <c r="J58" s="29"/>
      <c r="M58" s="37"/>
      <c r="N58" s="37"/>
      <c r="O58" s="37"/>
      <c r="Q58" s="100"/>
    </row>
    <row r="59" spans="1:17" s="10" customFormat="1" ht="15.75">
      <c r="A59" s="11"/>
      <c r="B59" s="63" t="s">
        <v>75</v>
      </c>
      <c r="C59" s="64">
        <v>1</v>
      </c>
      <c r="D59" s="64"/>
      <c r="E59" s="120"/>
      <c r="F59" s="89"/>
      <c r="G59" s="110"/>
      <c r="H59" s="89"/>
      <c r="I59" s="31"/>
      <c r="J59" s="27"/>
      <c r="M59" s="35"/>
      <c r="N59" s="35"/>
      <c r="O59" s="35"/>
      <c r="Q59" s="94"/>
    </row>
    <row r="60" spans="1:17" s="10" customFormat="1" ht="15.75">
      <c r="A60" s="11"/>
      <c r="B60" s="63"/>
      <c r="C60" s="64"/>
      <c r="D60" s="64"/>
      <c r="E60" s="120"/>
      <c r="F60" s="64"/>
      <c r="G60" s="110"/>
      <c r="H60" s="64"/>
      <c r="I60" s="31"/>
      <c r="J60" s="27"/>
      <c r="M60" s="35"/>
      <c r="N60" s="35"/>
      <c r="O60" s="35"/>
      <c r="Q60" s="94"/>
    </row>
    <row r="61" spans="1:17" s="23" customFormat="1" ht="38.25">
      <c r="A61" s="17" t="s">
        <v>116</v>
      </c>
      <c r="B61" s="63" t="s">
        <v>129</v>
      </c>
      <c r="C61" s="64"/>
      <c r="D61" s="64"/>
      <c r="E61" s="120"/>
      <c r="F61" s="64"/>
      <c r="G61" s="110"/>
      <c r="H61" s="10"/>
      <c r="I61" s="33"/>
      <c r="J61" s="29"/>
      <c r="M61" s="37"/>
      <c r="N61" s="37"/>
      <c r="O61" s="37"/>
      <c r="Q61" s="94"/>
    </row>
    <row r="62" spans="1:17" s="10" customFormat="1" ht="15.75">
      <c r="A62" s="11"/>
      <c r="B62" s="63" t="s">
        <v>75</v>
      </c>
      <c r="C62" s="64">
        <v>2</v>
      </c>
      <c r="D62" s="64"/>
      <c r="E62" s="120"/>
      <c r="F62" s="89"/>
      <c r="G62" s="110"/>
      <c r="H62" s="89"/>
      <c r="I62" s="31"/>
      <c r="J62" s="27"/>
      <c r="M62" s="35"/>
      <c r="N62" s="35"/>
      <c r="O62" s="35"/>
      <c r="Q62" s="94"/>
    </row>
    <row r="63" spans="1:17" s="10" customFormat="1" ht="15.75">
      <c r="A63" s="11"/>
      <c r="B63" s="63"/>
      <c r="C63" s="64"/>
      <c r="D63" s="64"/>
      <c r="E63" s="120"/>
      <c r="F63" s="64"/>
      <c r="G63" s="110"/>
      <c r="H63" s="64"/>
      <c r="I63" s="31"/>
      <c r="J63" s="27"/>
      <c r="M63" s="35"/>
      <c r="N63" s="35"/>
      <c r="O63" s="35"/>
      <c r="Q63" s="94"/>
    </row>
    <row r="64" spans="1:17" s="10" customFormat="1" ht="56.25" customHeight="1">
      <c r="A64" s="17" t="s">
        <v>112</v>
      </c>
      <c r="B64" s="63" t="s">
        <v>149</v>
      </c>
      <c r="C64" s="64"/>
      <c r="D64" s="64"/>
      <c r="E64" s="120"/>
      <c r="F64" s="64"/>
      <c r="G64" s="110"/>
      <c r="I64" s="31"/>
      <c r="J64" s="27"/>
      <c r="M64" s="35"/>
      <c r="N64" s="35"/>
      <c r="O64" s="35"/>
      <c r="Q64" s="94"/>
    </row>
    <row r="65" spans="1:17" s="10" customFormat="1" ht="27.75" customHeight="1">
      <c r="A65" s="17"/>
      <c r="B65" s="63" t="s">
        <v>38</v>
      </c>
      <c r="C65" s="64">
        <v>0.8</v>
      </c>
      <c r="D65" s="64"/>
      <c r="E65" s="120"/>
      <c r="F65" s="64"/>
      <c r="G65" s="110"/>
      <c r="I65" s="31"/>
      <c r="J65" s="27"/>
      <c r="M65" s="35"/>
      <c r="N65" s="35"/>
      <c r="O65" s="35"/>
      <c r="Q65" s="94"/>
    </row>
    <row r="66" spans="1:17" s="10" customFormat="1" ht="44.25" customHeight="1">
      <c r="A66" s="24"/>
      <c r="B66" s="129" t="s">
        <v>20</v>
      </c>
      <c r="C66" s="64">
        <v>4</v>
      </c>
      <c r="D66" s="69"/>
      <c r="E66" s="120"/>
      <c r="F66" s="69"/>
      <c r="G66" s="110"/>
      <c r="H66" s="23"/>
      <c r="I66" s="31"/>
      <c r="J66" s="27"/>
      <c r="M66" s="35"/>
      <c r="N66" s="35"/>
      <c r="O66" s="35"/>
      <c r="Q66" s="96"/>
    </row>
    <row r="67" spans="1:17" s="10" customFormat="1" ht="57" customHeight="1">
      <c r="A67" s="11"/>
      <c r="B67" s="63" t="s">
        <v>152</v>
      </c>
      <c r="C67" s="64">
        <v>1</v>
      </c>
      <c r="D67" s="64"/>
      <c r="E67" s="120"/>
      <c r="F67" s="89"/>
      <c r="G67" s="110"/>
      <c r="H67" s="89"/>
      <c r="I67" s="31"/>
      <c r="J67" s="27"/>
      <c r="M67" s="35"/>
      <c r="N67" s="35"/>
      <c r="O67" s="35"/>
      <c r="Q67" s="94"/>
    </row>
    <row r="68" spans="1:17" s="10" customFormat="1" ht="15.75" customHeight="1">
      <c r="A68" s="11"/>
      <c r="B68" s="63"/>
      <c r="C68" s="64"/>
      <c r="D68" s="64"/>
      <c r="E68" s="120"/>
      <c r="F68" s="64"/>
      <c r="G68" s="110"/>
      <c r="I68" s="31"/>
      <c r="J68" s="27"/>
      <c r="M68" s="35"/>
      <c r="N68" s="35"/>
      <c r="O68" s="35"/>
      <c r="Q68" s="94"/>
    </row>
    <row r="69" spans="1:17" s="10" customFormat="1" ht="15.75">
      <c r="A69" s="16"/>
      <c r="B69" s="70" t="s">
        <v>97</v>
      </c>
      <c r="C69" s="60"/>
      <c r="D69" s="60"/>
      <c r="E69" s="118"/>
      <c r="F69" s="60"/>
      <c r="G69" s="108"/>
      <c r="H69" s="60"/>
      <c r="I69" s="125"/>
      <c r="J69" s="27"/>
      <c r="M69" s="35"/>
      <c r="N69" s="35"/>
      <c r="O69" s="35"/>
      <c r="Q69" s="92"/>
    </row>
    <row r="70" spans="1:17" s="10" customFormat="1" ht="15.75">
      <c r="A70" s="16"/>
      <c r="B70" s="70"/>
      <c r="C70" s="60"/>
      <c r="D70" s="60"/>
      <c r="E70" s="118"/>
      <c r="F70" s="60"/>
      <c r="G70" s="108"/>
      <c r="H70" s="60"/>
      <c r="I70" s="31"/>
      <c r="J70" s="27"/>
      <c r="M70" s="35"/>
      <c r="N70" s="35"/>
      <c r="O70" s="35"/>
      <c r="Q70" s="92"/>
    </row>
    <row r="71" spans="1:17" s="10" customFormat="1" ht="15.75">
      <c r="A71" s="16" t="s">
        <v>84</v>
      </c>
      <c r="B71" s="12" t="s">
        <v>69</v>
      </c>
      <c r="C71" s="57"/>
      <c r="E71" s="117"/>
      <c r="G71" s="107"/>
      <c r="I71" s="31"/>
      <c r="J71" s="27"/>
      <c r="M71" s="35"/>
      <c r="N71" s="35"/>
      <c r="O71" s="35"/>
      <c r="Q71" s="100"/>
    </row>
    <row r="72" spans="1:17" s="10" customFormat="1" ht="15.75">
      <c r="A72" s="16"/>
      <c r="B72" s="12"/>
      <c r="C72" s="57"/>
      <c r="E72" s="117"/>
      <c r="G72" s="107"/>
      <c r="I72" s="31"/>
      <c r="J72" s="27"/>
      <c r="M72" s="35"/>
      <c r="N72" s="35"/>
      <c r="O72" s="35"/>
      <c r="Q72" s="100"/>
    </row>
    <row r="73" spans="1:17" s="74" customFormat="1" ht="25.5">
      <c r="A73" s="17" t="s">
        <v>85</v>
      </c>
      <c r="B73" s="63" t="s">
        <v>77</v>
      </c>
      <c r="C73" s="64"/>
      <c r="D73" s="64"/>
      <c r="E73" s="120"/>
      <c r="F73" s="64"/>
      <c r="G73" s="110"/>
      <c r="H73" s="71"/>
      <c r="I73" s="72"/>
      <c r="J73" s="73"/>
      <c r="M73" s="75"/>
      <c r="N73" s="75"/>
      <c r="O73" s="75"/>
      <c r="Q73" s="94"/>
    </row>
    <row r="74" spans="2:8" ht="15.75">
      <c r="B74" s="63" t="s">
        <v>72</v>
      </c>
      <c r="C74" s="64">
        <v>14</v>
      </c>
      <c r="E74" s="94"/>
      <c r="F74" s="89"/>
      <c r="H74" s="89"/>
    </row>
    <row r="75" spans="2:8" ht="15.75">
      <c r="B75" s="63"/>
      <c r="H75" s="71"/>
    </row>
    <row r="76" spans="1:8" ht="51">
      <c r="A76" s="50" t="s">
        <v>86</v>
      </c>
      <c r="B76" s="63" t="s">
        <v>159</v>
      </c>
      <c r="H76" s="71"/>
    </row>
    <row r="77" spans="2:8" ht="15.75">
      <c r="B77" s="63" t="s">
        <v>78</v>
      </c>
      <c r="C77" s="64">
        <f>0.5/0.09</f>
        <v>5.555555555555555</v>
      </c>
      <c r="F77" s="89"/>
      <c r="H77" s="89"/>
    </row>
    <row r="78" spans="2:8" ht="15.75">
      <c r="B78" s="63"/>
      <c r="F78" s="89"/>
      <c r="H78" s="89"/>
    </row>
    <row r="79" spans="1:8" ht="44.25" customHeight="1">
      <c r="A79" s="50" t="s">
        <v>87</v>
      </c>
      <c r="B79" s="63" t="s">
        <v>111</v>
      </c>
      <c r="H79" s="71"/>
    </row>
    <row r="80" spans="2:10" ht="15.75">
      <c r="B80" s="63" t="s">
        <v>72</v>
      </c>
      <c r="C80" s="64">
        <v>1</v>
      </c>
      <c r="F80" s="89"/>
      <c r="H80" s="89"/>
      <c r="J80" s="54"/>
    </row>
    <row r="81" spans="2:10" ht="15.75">
      <c r="B81" s="63"/>
      <c r="H81" s="64"/>
      <c r="J81" s="54"/>
    </row>
    <row r="82" spans="1:8" ht="25.5">
      <c r="A82" s="50" t="s">
        <v>88</v>
      </c>
      <c r="B82" s="63" t="s">
        <v>6</v>
      </c>
      <c r="H82" s="71"/>
    </row>
    <row r="83" spans="2:8" ht="15.75">
      <c r="B83" s="63"/>
      <c r="H83" s="71"/>
    </row>
    <row r="84" spans="2:8" ht="25.5">
      <c r="B84" s="63" t="s">
        <v>145</v>
      </c>
      <c r="H84" s="71"/>
    </row>
    <row r="85" spans="2:8" ht="15.75">
      <c r="B85" s="63" t="s">
        <v>72</v>
      </c>
      <c r="C85" s="64">
        <f>80*0.8</f>
        <v>64</v>
      </c>
      <c r="E85" s="94"/>
      <c r="F85" s="89"/>
      <c r="H85" s="89"/>
    </row>
    <row r="86" spans="2:10" ht="15.75">
      <c r="B86" s="63"/>
      <c r="H86" s="64"/>
      <c r="J86" s="54"/>
    </row>
    <row r="87" spans="2:8" ht="15.75">
      <c r="B87" s="63" t="s">
        <v>146</v>
      </c>
      <c r="H87" s="71"/>
    </row>
    <row r="88" spans="2:8" ht="15.75">
      <c r="B88" s="63" t="s">
        <v>72</v>
      </c>
      <c r="C88" s="64">
        <f>80*0.2</f>
        <v>16</v>
      </c>
      <c r="F88" s="89"/>
      <c r="H88" s="89"/>
    </row>
    <row r="89" spans="2:8" ht="15.75">
      <c r="B89" s="63"/>
      <c r="H89" s="71"/>
    </row>
    <row r="90" spans="1:17" s="74" customFormat="1" ht="38.25">
      <c r="A90" s="50" t="s">
        <v>99</v>
      </c>
      <c r="B90" s="63" t="s">
        <v>90</v>
      </c>
      <c r="C90" s="64"/>
      <c r="D90" s="64"/>
      <c r="E90" s="120"/>
      <c r="F90" s="64"/>
      <c r="G90" s="110"/>
      <c r="H90" s="71"/>
      <c r="I90" s="72"/>
      <c r="J90" s="73"/>
      <c r="M90" s="75"/>
      <c r="N90" s="75"/>
      <c r="O90" s="75"/>
      <c r="Q90" s="94"/>
    </row>
    <row r="91" spans="2:8" ht="15.75">
      <c r="B91" s="63" t="s">
        <v>78</v>
      </c>
      <c r="C91" s="64">
        <f>C53*0.8</f>
        <v>32</v>
      </c>
      <c r="H91" s="64"/>
    </row>
    <row r="92" spans="2:8" ht="15.75">
      <c r="B92" s="63"/>
      <c r="H92" s="71"/>
    </row>
    <row r="93" spans="1:17" s="74" customFormat="1" ht="99.75" customHeight="1">
      <c r="A93" s="50" t="s">
        <v>100</v>
      </c>
      <c r="B93" s="63" t="s">
        <v>147</v>
      </c>
      <c r="C93" s="64"/>
      <c r="D93" s="64"/>
      <c r="E93" s="120"/>
      <c r="F93" s="64"/>
      <c r="G93" s="110"/>
      <c r="H93" s="71"/>
      <c r="I93" s="72"/>
      <c r="J93" s="73"/>
      <c r="M93" s="75"/>
      <c r="N93" s="75"/>
      <c r="O93" s="75"/>
      <c r="Q93" s="94"/>
    </row>
    <row r="94" spans="2:8" ht="15.75">
      <c r="B94" s="63" t="s">
        <v>72</v>
      </c>
      <c r="C94" s="64">
        <v>5</v>
      </c>
      <c r="H94" s="64"/>
    </row>
    <row r="95" spans="2:8" ht="15.75">
      <c r="B95" s="63"/>
      <c r="H95" s="71"/>
    </row>
    <row r="96" spans="1:17" s="74" customFormat="1" ht="108.75" customHeight="1">
      <c r="A96" s="50" t="s">
        <v>101</v>
      </c>
      <c r="B96" s="63" t="s">
        <v>139</v>
      </c>
      <c r="C96" s="64"/>
      <c r="D96" s="64"/>
      <c r="E96" s="120"/>
      <c r="F96" s="64"/>
      <c r="G96" s="110"/>
      <c r="H96" s="71"/>
      <c r="I96" s="72"/>
      <c r="J96" s="73"/>
      <c r="M96" s="75"/>
      <c r="N96" s="75"/>
      <c r="O96" s="75"/>
      <c r="Q96" s="94"/>
    </row>
    <row r="97" spans="2:8" ht="15.75">
      <c r="B97" s="63" t="s">
        <v>72</v>
      </c>
      <c r="C97" s="64">
        <v>17.5</v>
      </c>
      <c r="H97" s="64"/>
    </row>
    <row r="98" spans="2:8" ht="15.75">
      <c r="B98" s="63"/>
      <c r="H98" s="71"/>
    </row>
    <row r="99" spans="1:17" ht="82.5" customHeight="1">
      <c r="A99" s="82" t="s">
        <v>102</v>
      </c>
      <c r="B99" s="83" t="s">
        <v>27</v>
      </c>
      <c r="C99" s="84"/>
      <c r="D99" s="84"/>
      <c r="H99" s="71"/>
      <c r="Q99" s="97"/>
    </row>
    <row r="100" spans="1:17" ht="15.75">
      <c r="A100" s="82"/>
      <c r="B100" s="83" t="s">
        <v>72</v>
      </c>
      <c r="C100" s="84">
        <f>54.2*0.63</f>
        <v>34.146</v>
      </c>
      <c r="D100" s="84"/>
      <c r="H100" s="64"/>
      <c r="Q100" s="97"/>
    </row>
    <row r="101" spans="1:17" ht="15.75">
      <c r="A101" s="82"/>
      <c r="B101" s="83"/>
      <c r="C101" s="84"/>
      <c r="D101" s="84"/>
      <c r="H101" s="71"/>
      <c r="Q101" s="97"/>
    </row>
    <row r="102" spans="1:17" s="74" customFormat="1" ht="25.5">
      <c r="A102" s="82" t="s">
        <v>103</v>
      </c>
      <c r="B102" s="83" t="s">
        <v>115</v>
      </c>
      <c r="C102" s="84"/>
      <c r="D102" s="84"/>
      <c r="E102" s="120"/>
      <c r="F102" s="64"/>
      <c r="G102" s="110"/>
      <c r="H102" s="71"/>
      <c r="Q102" s="97"/>
    </row>
    <row r="103" spans="1:17" ht="15.75">
      <c r="A103" s="82"/>
      <c r="B103" s="83" t="s">
        <v>72</v>
      </c>
      <c r="C103" s="84">
        <f>54.2*0.37</f>
        <v>20.054000000000002</v>
      </c>
      <c r="D103" s="84"/>
      <c r="H103" s="64"/>
      <c r="I103" s="53"/>
      <c r="J103" s="53"/>
      <c r="M103" s="53"/>
      <c r="N103" s="53"/>
      <c r="O103" s="53"/>
      <c r="Q103" s="97"/>
    </row>
    <row r="104" spans="1:17" ht="15.75">
      <c r="A104" s="82"/>
      <c r="B104" s="83"/>
      <c r="C104" s="84"/>
      <c r="D104" s="84"/>
      <c r="H104" s="71"/>
      <c r="I104" s="53"/>
      <c r="J104" s="53"/>
      <c r="M104" s="53"/>
      <c r="N104" s="53"/>
      <c r="O104" s="53"/>
      <c r="Q104" s="97"/>
    </row>
    <row r="105" spans="1:8" ht="51">
      <c r="A105" s="50" t="s">
        <v>104</v>
      </c>
      <c r="B105" s="63" t="s">
        <v>110</v>
      </c>
      <c r="H105" s="71"/>
    </row>
    <row r="106" spans="2:8" ht="15.75">
      <c r="B106" s="63" t="s">
        <v>72</v>
      </c>
      <c r="C106" s="64">
        <v>1</v>
      </c>
      <c r="H106" s="64"/>
    </row>
    <row r="107" spans="2:8" ht="15.75">
      <c r="B107" s="63"/>
      <c r="H107" s="71"/>
    </row>
    <row r="108" spans="1:8" ht="143.25" customHeight="1">
      <c r="A108" s="50" t="s">
        <v>105</v>
      </c>
      <c r="B108" s="21" t="s">
        <v>182</v>
      </c>
      <c r="H108" s="71"/>
    </row>
    <row r="109" spans="2:8" ht="15.75">
      <c r="B109" s="63" t="s">
        <v>78</v>
      </c>
      <c r="C109" s="64">
        <f>C77</f>
        <v>5.555555555555555</v>
      </c>
      <c r="E109" s="94"/>
      <c r="H109" s="64"/>
    </row>
    <row r="110" spans="2:8" ht="15.75">
      <c r="B110" s="63"/>
      <c r="H110" s="64"/>
    </row>
    <row r="111" spans="1:8" ht="51">
      <c r="A111" s="50" t="s">
        <v>117</v>
      </c>
      <c r="B111" s="63" t="s">
        <v>161</v>
      </c>
      <c r="H111" s="71"/>
    </row>
    <row r="112" spans="2:8" ht="15.75">
      <c r="B112" s="63" t="s">
        <v>72</v>
      </c>
      <c r="C112" s="64">
        <f>79.7-C103</f>
        <v>59.646</v>
      </c>
      <c r="H112" s="64"/>
    </row>
    <row r="113" spans="2:8" ht="15.75">
      <c r="B113" s="63"/>
      <c r="H113" s="71"/>
    </row>
    <row r="114" spans="1:8" ht="51">
      <c r="A114" s="50" t="s">
        <v>118</v>
      </c>
      <c r="B114" s="63" t="s">
        <v>142</v>
      </c>
      <c r="H114" s="71"/>
    </row>
    <row r="115" spans="2:8" ht="15.75">
      <c r="B115" s="63" t="s">
        <v>78</v>
      </c>
      <c r="C115" s="64">
        <f>C74/0.15</f>
        <v>93.33333333333334</v>
      </c>
      <c r="H115" s="64"/>
    </row>
    <row r="116" spans="2:8" ht="15.75">
      <c r="B116" s="63"/>
      <c r="H116" s="71"/>
    </row>
    <row r="117" spans="1:8" ht="15.75">
      <c r="A117" s="50" t="s">
        <v>124</v>
      </c>
      <c r="B117" s="63" t="s">
        <v>93</v>
      </c>
      <c r="H117" s="71"/>
    </row>
    <row r="118" spans="2:8" ht="15.75">
      <c r="B118" s="63" t="s">
        <v>94</v>
      </c>
      <c r="C118" s="64">
        <v>2</v>
      </c>
      <c r="H118" s="64"/>
    </row>
    <row r="119" spans="2:8" ht="15.75">
      <c r="B119" s="63"/>
      <c r="H119" s="71"/>
    </row>
    <row r="120" spans="1:17" s="74" customFormat="1" ht="56.25" customHeight="1">
      <c r="A120" s="50" t="s">
        <v>125</v>
      </c>
      <c r="B120" s="63" t="s">
        <v>33</v>
      </c>
      <c r="C120" s="64"/>
      <c r="D120" s="64"/>
      <c r="E120" s="120"/>
      <c r="F120" s="64"/>
      <c r="G120" s="110"/>
      <c r="H120" s="71"/>
      <c r="I120" s="72"/>
      <c r="J120" s="73"/>
      <c r="M120" s="75"/>
      <c r="N120" s="75"/>
      <c r="O120" s="75"/>
      <c r="Q120" s="94"/>
    </row>
    <row r="121" spans="2:8" ht="15.75">
      <c r="B121" s="63" t="s">
        <v>91</v>
      </c>
      <c r="H121" s="64"/>
    </row>
    <row r="122" spans="2:8" ht="15.75">
      <c r="B122" s="63"/>
      <c r="H122" s="71"/>
    </row>
    <row r="123" spans="1:17" s="10" customFormat="1" ht="15.75">
      <c r="A123" s="50"/>
      <c r="B123" s="70" t="s">
        <v>73</v>
      </c>
      <c r="C123" s="68"/>
      <c r="D123" s="68"/>
      <c r="E123" s="121"/>
      <c r="F123" s="68"/>
      <c r="G123" s="108"/>
      <c r="H123" s="60"/>
      <c r="I123" s="31"/>
      <c r="J123" s="27"/>
      <c r="M123" s="35"/>
      <c r="N123" s="35"/>
      <c r="O123" s="35"/>
      <c r="Q123" s="95"/>
    </row>
    <row r="124" spans="1:17" s="10" customFormat="1" ht="15.75">
      <c r="A124" s="50"/>
      <c r="B124" s="70"/>
      <c r="C124" s="68"/>
      <c r="D124" s="68"/>
      <c r="E124" s="121"/>
      <c r="F124" s="68"/>
      <c r="G124" s="108"/>
      <c r="H124" s="60"/>
      <c r="I124" s="31"/>
      <c r="J124" s="27"/>
      <c r="M124" s="35"/>
      <c r="N124" s="35"/>
      <c r="O124" s="35"/>
      <c r="Q124" s="95"/>
    </row>
    <row r="125" spans="1:17" ht="15.75">
      <c r="A125" s="16" t="s">
        <v>96</v>
      </c>
      <c r="B125" s="12" t="s">
        <v>70</v>
      </c>
      <c r="C125" s="57"/>
      <c r="D125" s="10"/>
      <c r="E125" s="117"/>
      <c r="F125" s="10"/>
      <c r="G125" s="107"/>
      <c r="H125" s="10"/>
      <c r="Q125" s="100"/>
    </row>
    <row r="126" spans="1:17" ht="15.75">
      <c r="A126" s="16"/>
      <c r="B126" s="12"/>
      <c r="C126" s="57"/>
      <c r="D126" s="10"/>
      <c r="E126" s="117"/>
      <c r="F126" s="10"/>
      <c r="G126" s="107"/>
      <c r="H126" s="10"/>
      <c r="Q126" s="100"/>
    </row>
    <row r="127" spans="1:8" ht="57" customHeight="1">
      <c r="A127" s="50" t="s">
        <v>106</v>
      </c>
      <c r="B127" s="78" t="s">
        <v>31</v>
      </c>
      <c r="H127" s="71"/>
    </row>
    <row r="128" spans="2:8" ht="15.75">
      <c r="B128" s="63" t="s">
        <v>74</v>
      </c>
      <c r="C128" s="64">
        <v>40</v>
      </c>
      <c r="H128" s="64"/>
    </row>
    <row r="129" spans="2:8" ht="15.75">
      <c r="B129" s="63"/>
      <c r="H129" s="64"/>
    </row>
    <row r="130" spans="1:8" ht="109.5" customHeight="1">
      <c r="A130" s="50" t="s">
        <v>30</v>
      </c>
      <c r="B130" s="13" t="s">
        <v>3</v>
      </c>
      <c r="H130" s="71"/>
    </row>
    <row r="131" spans="2:17" ht="15.75">
      <c r="B131" s="63" t="s">
        <v>75</v>
      </c>
      <c r="C131" s="64">
        <v>2</v>
      </c>
      <c r="H131" s="64"/>
      <c r="Q131" s="103"/>
    </row>
    <row r="132" spans="2:17" ht="15.75">
      <c r="B132" s="63"/>
      <c r="H132" s="64"/>
      <c r="Q132" s="103"/>
    </row>
    <row r="133" spans="1:8" ht="33" customHeight="1">
      <c r="A133" s="50" t="s">
        <v>10</v>
      </c>
      <c r="B133" s="63" t="s">
        <v>140</v>
      </c>
      <c r="H133" s="71"/>
    </row>
    <row r="134" spans="2:17" ht="15.75">
      <c r="B134" s="63" t="s">
        <v>75</v>
      </c>
      <c r="C134" s="64">
        <v>2</v>
      </c>
      <c r="H134" s="64"/>
      <c r="Q134" s="103"/>
    </row>
    <row r="135" spans="2:17" ht="15.75">
      <c r="B135" s="63"/>
      <c r="H135" s="71"/>
      <c r="Q135" s="101"/>
    </row>
    <row r="136" spans="1:8" ht="25.5">
      <c r="A136" s="50" t="s">
        <v>11</v>
      </c>
      <c r="B136" s="63" t="s">
        <v>126</v>
      </c>
      <c r="H136" s="71"/>
    </row>
    <row r="137" spans="2:8" ht="15.75">
      <c r="B137" s="63" t="s">
        <v>74</v>
      </c>
      <c r="C137" s="64">
        <v>40</v>
      </c>
      <c r="H137" s="64"/>
    </row>
    <row r="138" spans="2:8" ht="15.75">
      <c r="B138" s="63"/>
      <c r="H138" s="71"/>
    </row>
    <row r="139" spans="1:17" s="74" customFormat="1" ht="56.25" customHeight="1">
      <c r="A139" s="50" t="s">
        <v>12</v>
      </c>
      <c r="B139" s="63" t="s">
        <v>150</v>
      </c>
      <c r="C139" s="64"/>
      <c r="D139" s="64"/>
      <c r="E139" s="120"/>
      <c r="F139" s="64"/>
      <c r="G139" s="110"/>
      <c r="H139" s="71"/>
      <c r="I139" s="72"/>
      <c r="J139" s="73"/>
      <c r="M139" s="75"/>
      <c r="N139" s="75"/>
      <c r="O139" s="75"/>
      <c r="Q139" s="94"/>
    </row>
    <row r="140" spans="2:11" ht="15.75">
      <c r="B140" s="63" t="s">
        <v>91</v>
      </c>
      <c r="H140" s="64"/>
      <c r="J140" s="110"/>
      <c r="K140" s="110"/>
    </row>
    <row r="141" spans="2:8" ht="15.75">
      <c r="B141" s="63"/>
      <c r="H141" s="71"/>
    </row>
    <row r="142" spans="2:17" ht="15.75">
      <c r="B142" s="59" t="s">
        <v>76</v>
      </c>
      <c r="C142" s="68"/>
      <c r="D142" s="68"/>
      <c r="E142" s="121"/>
      <c r="F142" s="68"/>
      <c r="G142" s="108"/>
      <c r="Q142" s="95"/>
    </row>
    <row r="143" spans="2:17" ht="15.75">
      <c r="B143" s="59"/>
      <c r="C143" s="68"/>
      <c r="D143" s="68"/>
      <c r="E143" s="121"/>
      <c r="F143" s="68"/>
      <c r="G143" s="108"/>
      <c r="Q143" s="95"/>
    </row>
    <row r="144" spans="1:17" ht="15.75">
      <c r="A144" s="16" t="s">
        <v>7</v>
      </c>
      <c r="B144" s="12" t="s">
        <v>92</v>
      </c>
      <c r="C144" s="57"/>
      <c r="D144" s="10"/>
      <c r="E144" s="117"/>
      <c r="F144" s="10"/>
      <c r="G144" s="107"/>
      <c r="H144" s="64"/>
      <c r="Q144" s="100"/>
    </row>
    <row r="145" ht="15.75">
      <c r="H145" s="71"/>
    </row>
    <row r="146" spans="1:17" s="8" customFormat="1" ht="83.25" customHeight="1">
      <c r="A146" s="9" t="s">
        <v>107</v>
      </c>
      <c r="B146" s="5" t="s">
        <v>185</v>
      </c>
      <c r="C146" s="6"/>
      <c r="D146" s="6"/>
      <c r="E146" s="120"/>
      <c r="F146" s="6"/>
      <c r="G146" s="113"/>
      <c r="H146" s="20"/>
      <c r="I146" s="30"/>
      <c r="J146" s="26"/>
      <c r="M146" s="34"/>
      <c r="N146" s="34"/>
      <c r="O146" s="34"/>
      <c r="Q146" s="98"/>
    </row>
    <row r="147" spans="1:17" s="8" customFormat="1" ht="15.75">
      <c r="A147" s="9"/>
      <c r="B147" s="13" t="s">
        <v>75</v>
      </c>
      <c r="C147" s="79">
        <v>1</v>
      </c>
      <c r="D147" s="6"/>
      <c r="E147" s="120"/>
      <c r="F147" s="6"/>
      <c r="G147" s="113"/>
      <c r="H147" s="6"/>
      <c r="I147" s="30"/>
      <c r="J147" s="26"/>
      <c r="M147" s="34"/>
      <c r="N147" s="34"/>
      <c r="O147" s="34"/>
      <c r="Q147" s="98"/>
    </row>
    <row r="148" ht="15.75">
      <c r="H148" s="71"/>
    </row>
    <row r="149" ht="15.75">
      <c r="H149" s="71"/>
    </row>
    <row r="150" spans="1:17" ht="15.75">
      <c r="A150" s="58"/>
      <c r="B150" s="12" t="s">
        <v>98</v>
      </c>
      <c r="C150" s="68"/>
      <c r="D150" s="68"/>
      <c r="E150" s="121"/>
      <c r="F150" s="68"/>
      <c r="G150" s="108"/>
      <c r="Q150" s="95"/>
    </row>
    <row r="151" ht="15.75">
      <c r="H151" s="71"/>
    </row>
    <row r="152" ht="0.75" customHeight="1">
      <c r="H152" s="71"/>
    </row>
  </sheetData>
  <sheetProtection/>
  <printOptions/>
  <pageMargins left="0.6692913385826772" right="0.3937007874015748" top="0.7874015748031497" bottom="0.5905511811023623" header="0.3937007874015748" footer="0.3937007874015748"/>
  <pageSetup firstPageNumber="28" useFirstPageNumber="1" horizontalDpi="600" verticalDpi="600" orientation="portrait" paperSize="9" scale="90" r:id="rId1"/>
  <headerFooter alignWithMargins="0">
    <oddHeader>&amp;R&amp;"Arial,Navadno"&amp;9KANAL S3
</oddHeader>
    <oddFooter>&amp;C&amp;"Arial,Navadno"&amp;10&amp;P</oddFooter>
  </headerFooter>
  <rowBreaks count="4" manualBreakCount="4">
    <brk id="47" max="6" man="1"/>
    <brk id="78" max="6" man="1"/>
    <brk id="106" max="6" man="1"/>
    <brk id="135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156"/>
  <sheetViews>
    <sheetView zoomScalePageLayoutView="0" workbookViewId="0" topLeftCell="A1">
      <selection activeCell="C5" sqref="C5"/>
    </sheetView>
  </sheetViews>
  <sheetFormatPr defaultColWidth="8.69921875" defaultRowHeight="15.75"/>
  <cols>
    <col min="1" max="1" width="6" style="50" customWidth="1"/>
    <col min="2" max="2" width="32.3984375" style="65" customWidth="1"/>
    <col min="3" max="3" width="7.3984375" style="64" customWidth="1"/>
    <col min="4" max="4" width="1.203125" style="64" customWidth="1"/>
    <col min="5" max="5" width="10" style="120" customWidth="1"/>
    <col min="6" max="6" width="3.3984375" style="64" customWidth="1"/>
    <col min="7" max="7" width="11.796875" style="110" customWidth="1"/>
    <col min="8" max="8" width="3.69921875" style="53" customWidth="1"/>
    <col min="9" max="9" width="14.796875" style="54" customWidth="1"/>
    <col min="10" max="10" width="8.69921875" style="55" customWidth="1"/>
    <col min="11" max="11" width="17.69921875" style="53" customWidth="1"/>
    <col min="12" max="12" width="15.59765625" style="53" customWidth="1"/>
    <col min="13" max="15" width="8.69921875" style="56" customWidth="1"/>
    <col min="16" max="16" width="8.69921875" style="53" customWidth="1"/>
    <col min="17" max="17" width="11.19921875" style="94" customWidth="1"/>
    <col min="18" max="16384" width="8.69921875" style="53" customWidth="1"/>
  </cols>
  <sheetData>
    <row r="1" spans="1:17" s="86" customFormat="1" ht="15.75" customHeight="1">
      <c r="A1" s="41"/>
      <c r="B1" s="42" t="s">
        <v>63</v>
      </c>
      <c r="C1" s="2" t="s">
        <v>47</v>
      </c>
      <c r="D1" s="40"/>
      <c r="E1" s="40"/>
      <c r="F1" s="3"/>
      <c r="G1" s="104"/>
      <c r="H1" s="85"/>
      <c r="Q1" s="99"/>
    </row>
    <row r="2" spans="1:17" s="86" customFormat="1" ht="15.75" customHeight="1">
      <c r="A2" s="41"/>
      <c r="B2" s="42"/>
      <c r="C2" s="2" t="s">
        <v>48</v>
      </c>
      <c r="D2" s="40"/>
      <c r="E2" s="40"/>
      <c r="F2" s="3"/>
      <c r="G2" s="104"/>
      <c r="H2" s="85"/>
      <c r="Q2" s="99"/>
    </row>
    <row r="3" spans="1:17" s="86" customFormat="1" ht="15.75" customHeight="1">
      <c r="A3" s="41"/>
      <c r="B3" s="42" t="s">
        <v>35</v>
      </c>
      <c r="C3" s="47" t="s">
        <v>55</v>
      </c>
      <c r="D3" s="40"/>
      <c r="E3" s="114"/>
      <c r="F3" s="3"/>
      <c r="G3" s="104"/>
      <c r="H3" s="85"/>
      <c r="Q3" s="99"/>
    </row>
    <row r="4" spans="1:17" s="86" customFormat="1" ht="15.75" customHeight="1">
      <c r="A4" s="41"/>
      <c r="B4" s="42" t="s">
        <v>64</v>
      </c>
      <c r="C4" s="47" t="s">
        <v>50</v>
      </c>
      <c r="D4" s="48"/>
      <c r="E4" s="115"/>
      <c r="F4" s="48"/>
      <c r="G4" s="104"/>
      <c r="H4" s="85"/>
      <c r="Q4" s="99"/>
    </row>
    <row r="5" spans="1:17" s="86" customFormat="1" ht="15.75">
      <c r="A5" s="41"/>
      <c r="B5" s="42" t="s">
        <v>65</v>
      </c>
      <c r="C5" s="2" t="s">
        <v>191</v>
      </c>
      <c r="D5" s="40"/>
      <c r="E5" s="114"/>
      <c r="F5" s="3"/>
      <c r="G5" s="105"/>
      <c r="Q5" s="90"/>
    </row>
    <row r="6" spans="1:17" s="86" customFormat="1" ht="15.75">
      <c r="A6" s="41"/>
      <c r="B6" s="42"/>
      <c r="C6" s="49"/>
      <c r="D6" s="48"/>
      <c r="E6" s="115"/>
      <c r="F6" s="48"/>
      <c r="G6" s="105"/>
      <c r="Q6" s="99"/>
    </row>
    <row r="7" spans="1:17" s="45" customFormat="1" ht="15.75">
      <c r="A7" s="41"/>
      <c r="B7" s="42"/>
      <c r="C7" s="49"/>
      <c r="D7" s="48"/>
      <c r="E7" s="115"/>
      <c r="F7" s="48"/>
      <c r="G7" s="105"/>
      <c r="I7" s="43"/>
      <c r="J7" s="44"/>
      <c r="M7" s="46"/>
      <c r="N7" s="46"/>
      <c r="O7" s="46"/>
      <c r="Q7" s="90"/>
    </row>
    <row r="8" spans="1:17" s="45" customFormat="1" ht="15.75">
      <c r="A8" s="41"/>
      <c r="B8" s="42"/>
      <c r="C8" s="49"/>
      <c r="D8" s="48"/>
      <c r="E8" s="115"/>
      <c r="F8" s="48"/>
      <c r="G8" s="105"/>
      <c r="I8" s="43"/>
      <c r="J8" s="44"/>
      <c r="M8" s="46"/>
      <c r="N8" s="46"/>
      <c r="O8" s="46"/>
      <c r="Q8" s="90"/>
    </row>
    <row r="11" spans="1:17" ht="18">
      <c r="A11" s="50" t="s">
        <v>66</v>
      </c>
      <c r="B11" s="51" t="s">
        <v>108</v>
      </c>
      <c r="C11" s="52"/>
      <c r="D11" s="52"/>
      <c r="E11" s="116"/>
      <c r="F11" s="52"/>
      <c r="G11" s="106"/>
      <c r="Q11" s="91"/>
    </row>
    <row r="12" spans="2:17" ht="15.75">
      <c r="B12" s="52"/>
      <c r="C12" s="52"/>
      <c r="D12" s="52"/>
      <c r="E12" s="116"/>
      <c r="F12" s="52"/>
      <c r="G12" s="106"/>
      <c r="Q12" s="91"/>
    </row>
    <row r="13" spans="2:17" ht="15.75">
      <c r="B13" s="52"/>
      <c r="C13" s="52"/>
      <c r="D13" s="52"/>
      <c r="E13" s="116"/>
      <c r="F13" s="52"/>
      <c r="G13" s="106"/>
      <c r="Q13" s="91"/>
    </row>
    <row r="16" spans="1:17" s="10" customFormat="1" ht="15.75">
      <c r="A16" s="11" t="s">
        <v>67</v>
      </c>
      <c r="B16" s="12" t="s">
        <v>68</v>
      </c>
      <c r="C16" s="57"/>
      <c r="E16" s="117"/>
      <c r="G16" s="107"/>
      <c r="I16" s="31"/>
      <c r="J16" s="27"/>
      <c r="M16" s="35"/>
      <c r="N16" s="35"/>
      <c r="O16" s="35"/>
      <c r="Q16" s="100"/>
    </row>
    <row r="17" spans="1:17" s="10" customFormat="1" ht="15.75">
      <c r="A17" s="11"/>
      <c r="B17" s="12"/>
      <c r="C17" s="57"/>
      <c r="E17" s="117"/>
      <c r="G17" s="107"/>
      <c r="I17" s="31"/>
      <c r="J17" s="27"/>
      <c r="M17" s="35"/>
      <c r="N17" s="35"/>
      <c r="O17" s="35"/>
      <c r="Q17" s="100"/>
    </row>
    <row r="18" spans="1:17" s="10" customFormat="1" ht="15.75">
      <c r="A18" s="58" t="s">
        <v>80</v>
      </c>
      <c r="B18" s="59" t="s">
        <v>79</v>
      </c>
      <c r="C18" s="60"/>
      <c r="D18" s="60"/>
      <c r="E18" s="118"/>
      <c r="F18" s="60"/>
      <c r="G18" s="108"/>
      <c r="H18" s="88"/>
      <c r="I18" s="31"/>
      <c r="J18" s="27"/>
      <c r="K18" s="126"/>
      <c r="M18" s="35"/>
      <c r="N18" s="35"/>
      <c r="O18" s="35"/>
      <c r="Q18" s="92"/>
    </row>
    <row r="19" spans="1:17" ht="15.75">
      <c r="A19" s="58" t="s">
        <v>84</v>
      </c>
      <c r="B19" s="59" t="s">
        <v>69</v>
      </c>
      <c r="C19" s="60"/>
      <c r="D19" s="60"/>
      <c r="E19" s="118"/>
      <c r="F19" s="60"/>
      <c r="G19" s="108"/>
      <c r="H19" s="88"/>
      <c r="K19" s="123"/>
      <c r="Q19" s="92"/>
    </row>
    <row r="20" spans="1:17" ht="15.75">
      <c r="A20" s="58" t="s">
        <v>95</v>
      </c>
      <c r="B20" s="59" t="s">
        <v>70</v>
      </c>
      <c r="C20" s="60"/>
      <c r="D20" s="60"/>
      <c r="E20" s="118"/>
      <c r="F20" s="60"/>
      <c r="G20" s="108"/>
      <c r="H20" s="88"/>
      <c r="K20" s="123"/>
      <c r="Q20" s="92"/>
    </row>
    <row r="21" spans="1:17" ht="15.75">
      <c r="A21" s="58"/>
      <c r="B21" s="59"/>
      <c r="C21" s="60"/>
      <c r="D21" s="60"/>
      <c r="E21" s="118"/>
      <c r="F21" s="60"/>
      <c r="G21" s="108"/>
      <c r="K21" s="123"/>
      <c r="Q21" s="92"/>
    </row>
    <row r="22" spans="1:17" ht="16.5" thickBot="1">
      <c r="A22" s="58"/>
      <c r="B22" s="61" t="s">
        <v>109</v>
      </c>
      <c r="C22" s="62"/>
      <c r="D22" s="62"/>
      <c r="E22" s="119"/>
      <c r="F22" s="62"/>
      <c r="G22" s="109"/>
      <c r="H22" s="88"/>
      <c r="K22" s="124"/>
      <c r="Q22" s="93"/>
    </row>
    <row r="34" ht="13.5" customHeight="1"/>
    <row r="40" ht="15.75">
      <c r="B40" s="87"/>
    </row>
    <row r="41" ht="15.75">
      <c r="B41" s="87"/>
    </row>
    <row r="49" spans="1:17" s="10" customFormat="1" ht="15.75">
      <c r="A49" s="50"/>
      <c r="B49" s="65"/>
      <c r="C49" s="64"/>
      <c r="D49" s="64"/>
      <c r="E49" s="120"/>
      <c r="F49" s="64"/>
      <c r="G49" s="110"/>
      <c r="H49" s="53"/>
      <c r="I49" s="31"/>
      <c r="J49" s="27"/>
      <c r="M49" s="35"/>
      <c r="N49" s="35"/>
      <c r="O49" s="35"/>
      <c r="Q49" s="94"/>
    </row>
    <row r="50" spans="1:17" ht="15.75">
      <c r="A50" s="16" t="s">
        <v>71</v>
      </c>
      <c r="B50" s="12" t="s">
        <v>68</v>
      </c>
      <c r="C50" s="57"/>
      <c r="D50" s="10"/>
      <c r="E50" s="117"/>
      <c r="F50" s="10"/>
      <c r="G50" s="107"/>
      <c r="H50" s="10"/>
      <c r="Q50" s="100"/>
    </row>
    <row r="51" spans="1:17" s="10" customFormat="1" ht="15.75">
      <c r="A51" s="50"/>
      <c r="B51" s="67"/>
      <c r="C51" s="68"/>
      <c r="D51" s="68"/>
      <c r="E51" s="121"/>
      <c r="F51" s="68"/>
      <c r="G51" s="111"/>
      <c r="H51" s="53"/>
      <c r="I51" s="31"/>
      <c r="J51" s="27"/>
      <c r="M51" s="35"/>
      <c r="N51" s="35"/>
      <c r="O51" s="35"/>
      <c r="Q51" s="95"/>
    </row>
    <row r="52" spans="1:17" s="10" customFormat="1" ht="16.5" customHeight="1">
      <c r="A52" s="16" t="s">
        <v>80</v>
      </c>
      <c r="B52" s="12" t="s">
        <v>79</v>
      </c>
      <c r="C52" s="57"/>
      <c r="E52" s="117"/>
      <c r="G52" s="107"/>
      <c r="I52" s="31"/>
      <c r="J52" s="27"/>
      <c r="M52" s="35"/>
      <c r="N52" s="35"/>
      <c r="O52" s="35"/>
      <c r="Q52" s="100"/>
    </row>
    <row r="53" spans="1:17" s="10" customFormat="1" ht="15.75">
      <c r="A53" s="11"/>
      <c r="B53" s="12"/>
      <c r="C53" s="57"/>
      <c r="E53" s="117"/>
      <c r="G53" s="107"/>
      <c r="I53" s="31"/>
      <c r="J53" s="27"/>
      <c r="M53" s="35"/>
      <c r="N53" s="35"/>
      <c r="O53" s="35"/>
      <c r="Q53" s="100"/>
    </row>
    <row r="54" spans="1:17" s="22" customFormat="1" ht="39">
      <c r="A54" s="17" t="s">
        <v>81</v>
      </c>
      <c r="B54" s="18" t="s">
        <v>127</v>
      </c>
      <c r="C54" s="57"/>
      <c r="D54" s="10"/>
      <c r="E54" s="117"/>
      <c r="F54" s="10"/>
      <c r="G54" s="107"/>
      <c r="H54" s="10"/>
      <c r="I54" s="32"/>
      <c r="J54" s="28"/>
      <c r="M54" s="36"/>
      <c r="N54" s="36"/>
      <c r="O54" s="36"/>
      <c r="Q54" s="100"/>
    </row>
    <row r="55" spans="1:17" s="10" customFormat="1" ht="15.75">
      <c r="A55" s="11"/>
      <c r="B55" s="63" t="s">
        <v>74</v>
      </c>
      <c r="C55" s="64">
        <v>81</v>
      </c>
      <c r="D55" s="64"/>
      <c r="E55" s="94"/>
      <c r="F55" s="89"/>
      <c r="G55" s="110"/>
      <c r="H55" s="89"/>
      <c r="I55" s="31"/>
      <c r="J55" s="27"/>
      <c r="M55" s="35"/>
      <c r="N55" s="35"/>
      <c r="O55" s="35"/>
      <c r="Q55" s="94"/>
    </row>
    <row r="56" spans="1:17" s="10" customFormat="1" ht="15.75">
      <c r="A56" s="11"/>
      <c r="B56" s="19"/>
      <c r="C56" s="57"/>
      <c r="E56" s="120"/>
      <c r="G56" s="107"/>
      <c r="I56" s="31"/>
      <c r="J56" s="27"/>
      <c r="M56" s="35"/>
      <c r="N56" s="35"/>
      <c r="O56" s="35"/>
      <c r="Q56" s="100"/>
    </row>
    <row r="57" spans="1:17" s="23" customFormat="1" ht="54" customHeight="1">
      <c r="A57" s="17" t="s">
        <v>82</v>
      </c>
      <c r="B57" s="63" t="s">
        <v>26</v>
      </c>
      <c r="C57" s="57"/>
      <c r="D57" s="10"/>
      <c r="E57" s="120"/>
      <c r="F57" s="10"/>
      <c r="G57" s="107"/>
      <c r="H57" s="10"/>
      <c r="I57" s="33"/>
      <c r="J57" s="29"/>
      <c r="M57" s="37"/>
      <c r="N57" s="37"/>
      <c r="O57" s="37"/>
      <c r="Q57" s="100"/>
    </row>
    <row r="58" spans="1:17" s="10" customFormat="1" ht="15.75">
      <c r="A58" s="11"/>
      <c r="B58" s="63" t="s">
        <v>113</v>
      </c>
      <c r="C58" s="64">
        <v>1</v>
      </c>
      <c r="D58" s="64"/>
      <c r="E58" s="120"/>
      <c r="F58" s="89"/>
      <c r="G58" s="110"/>
      <c r="H58" s="89"/>
      <c r="I58" s="31"/>
      <c r="J58" s="27"/>
      <c r="M58" s="35"/>
      <c r="N58" s="35"/>
      <c r="O58" s="35"/>
      <c r="Q58" s="94"/>
    </row>
    <row r="59" spans="1:17" s="10" customFormat="1" ht="15.75">
      <c r="A59" s="11"/>
      <c r="B59" s="63"/>
      <c r="C59" s="64"/>
      <c r="D59" s="64"/>
      <c r="E59" s="120"/>
      <c r="F59" s="64"/>
      <c r="G59" s="110"/>
      <c r="H59" s="64"/>
      <c r="I59" s="31"/>
      <c r="J59" s="27"/>
      <c r="M59" s="35"/>
      <c r="N59" s="35"/>
      <c r="O59" s="35"/>
      <c r="Q59" s="94"/>
    </row>
    <row r="60" spans="1:17" s="23" customFormat="1" ht="54" customHeight="1">
      <c r="A60" s="17" t="s">
        <v>116</v>
      </c>
      <c r="B60" s="63" t="s">
        <v>129</v>
      </c>
      <c r="C60" s="64"/>
      <c r="D60" s="64"/>
      <c r="E60" s="120"/>
      <c r="F60" s="64"/>
      <c r="G60" s="110"/>
      <c r="H60" s="10"/>
      <c r="I60" s="33"/>
      <c r="J60" s="29"/>
      <c r="M60" s="37"/>
      <c r="N60" s="37"/>
      <c r="O60" s="37"/>
      <c r="Q60" s="94"/>
    </row>
    <row r="61" spans="1:17" s="10" customFormat="1" ht="15.75">
      <c r="A61" s="11"/>
      <c r="B61" s="63" t="s">
        <v>75</v>
      </c>
      <c r="C61" s="64">
        <v>3</v>
      </c>
      <c r="D61" s="64"/>
      <c r="E61" s="120"/>
      <c r="F61" s="89"/>
      <c r="G61" s="110"/>
      <c r="H61" s="89"/>
      <c r="I61" s="31"/>
      <c r="J61" s="27"/>
      <c r="M61" s="35"/>
      <c r="N61" s="35"/>
      <c r="O61" s="35"/>
      <c r="Q61" s="94"/>
    </row>
    <row r="62" spans="1:17" s="10" customFormat="1" ht="15.75">
      <c r="A62" s="11"/>
      <c r="B62" s="63"/>
      <c r="C62" s="64"/>
      <c r="D62" s="64"/>
      <c r="E62" s="120"/>
      <c r="F62" s="64"/>
      <c r="G62" s="110"/>
      <c r="H62" s="64"/>
      <c r="I62" s="31"/>
      <c r="J62" s="27"/>
      <c r="M62" s="35"/>
      <c r="N62" s="35"/>
      <c r="O62" s="35"/>
      <c r="Q62" s="94"/>
    </row>
    <row r="63" spans="1:17" s="10" customFormat="1" ht="56.25" customHeight="1">
      <c r="A63" s="17" t="s">
        <v>112</v>
      </c>
      <c r="B63" s="63" t="s">
        <v>44</v>
      </c>
      <c r="C63" s="64"/>
      <c r="D63" s="64"/>
      <c r="E63" s="120"/>
      <c r="F63" s="64"/>
      <c r="G63" s="110"/>
      <c r="I63" s="31"/>
      <c r="J63" s="27"/>
      <c r="M63" s="35"/>
      <c r="N63" s="35"/>
      <c r="O63" s="35"/>
      <c r="Q63" s="94"/>
    </row>
    <row r="64" spans="1:17" s="10" customFormat="1" ht="33.75" customHeight="1">
      <c r="A64" s="24"/>
      <c r="B64" s="63" t="s">
        <v>36</v>
      </c>
      <c r="C64" s="64">
        <v>11</v>
      </c>
      <c r="D64" s="69"/>
      <c r="E64" s="120"/>
      <c r="F64" s="69"/>
      <c r="G64" s="110"/>
      <c r="H64" s="23"/>
      <c r="I64" s="31"/>
      <c r="J64" s="27"/>
      <c r="M64" s="35"/>
      <c r="N64" s="35"/>
      <c r="O64" s="35"/>
      <c r="Q64" s="96"/>
    </row>
    <row r="65" spans="1:17" s="10" customFormat="1" ht="15.75" customHeight="1">
      <c r="A65" s="11"/>
      <c r="B65" s="63"/>
      <c r="C65" s="64"/>
      <c r="D65" s="64"/>
      <c r="E65" s="120"/>
      <c r="F65" s="64"/>
      <c r="G65" s="110"/>
      <c r="I65" s="31"/>
      <c r="J65" s="27"/>
      <c r="M65" s="35"/>
      <c r="N65" s="35"/>
      <c r="O65" s="35"/>
      <c r="Q65" s="94"/>
    </row>
    <row r="66" spans="1:17" s="10" customFormat="1" ht="15.75">
      <c r="A66" s="16"/>
      <c r="B66" s="70" t="s">
        <v>97</v>
      </c>
      <c r="C66" s="60"/>
      <c r="D66" s="60"/>
      <c r="E66" s="118"/>
      <c r="F66" s="60"/>
      <c r="G66" s="108"/>
      <c r="H66" s="60"/>
      <c r="I66" s="125"/>
      <c r="J66" s="27"/>
      <c r="M66" s="35"/>
      <c r="N66" s="35"/>
      <c r="O66" s="35"/>
      <c r="Q66" s="92"/>
    </row>
    <row r="67" spans="1:17" s="10" customFormat="1" ht="15.75">
      <c r="A67" s="16"/>
      <c r="B67" s="70"/>
      <c r="C67" s="60"/>
      <c r="D67" s="60"/>
      <c r="E67" s="118"/>
      <c r="F67" s="60"/>
      <c r="G67" s="108"/>
      <c r="H67" s="60"/>
      <c r="I67" s="31"/>
      <c r="J67" s="27"/>
      <c r="M67" s="35"/>
      <c r="N67" s="35"/>
      <c r="O67" s="35"/>
      <c r="Q67" s="92"/>
    </row>
    <row r="68" spans="1:17" s="10" customFormat="1" ht="15.75">
      <c r="A68" s="16" t="s">
        <v>84</v>
      </c>
      <c r="B68" s="12" t="s">
        <v>69</v>
      </c>
      <c r="C68" s="57"/>
      <c r="E68" s="117"/>
      <c r="G68" s="107"/>
      <c r="I68" s="31"/>
      <c r="J68" s="27"/>
      <c r="M68" s="35"/>
      <c r="N68" s="35"/>
      <c r="O68" s="35"/>
      <c r="Q68" s="100"/>
    </row>
    <row r="69" spans="1:17" s="10" customFormat="1" ht="15.75">
      <c r="A69" s="16"/>
      <c r="B69" s="12"/>
      <c r="C69" s="57"/>
      <c r="E69" s="117"/>
      <c r="G69" s="107"/>
      <c r="I69" s="31"/>
      <c r="J69" s="27"/>
      <c r="M69" s="35"/>
      <c r="N69" s="35"/>
      <c r="O69" s="35"/>
      <c r="Q69" s="100"/>
    </row>
    <row r="70" spans="1:17" s="74" customFormat="1" ht="25.5">
      <c r="A70" s="17" t="s">
        <v>85</v>
      </c>
      <c r="B70" s="63" t="s">
        <v>77</v>
      </c>
      <c r="C70" s="64"/>
      <c r="D70" s="64"/>
      <c r="E70" s="120"/>
      <c r="F70" s="64"/>
      <c r="G70" s="110"/>
      <c r="H70" s="71"/>
      <c r="I70" s="72"/>
      <c r="J70" s="73"/>
      <c r="M70" s="75"/>
      <c r="N70" s="75"/>
      <c r="O70" s="75"/>
      <c r="Q70" s="94"/>
    </row>
    <row r="71" spans="2:8" ht="15.75">
      <c r="B71" s="63" t="s">
        <v>72</v>
      </c>
      <c r="C71" s="64">
        <v>5.4</v>
      </c>
      <c r="E71" s="94"/>
      <c r="F71" s="89"/>
      <c r="H71" s="89"/>
    </row>
    <row r="72" spans="2:8" ht="15.75">
      <c r="B72" s="63"/>
      <c r="H72" s="71"/>
    </row>
    <row r="73" spans="1:8" ht="54" customHeight="1">
      <c r="A73" s="50" t="s">
        <v>86</v>
      </c>
      <c r="B73" s="63" t="s">
        <v>159</v>
      </c>
      <c r="H73" s="71"/>
    </row>
    <row r="74" spans="2:8" ht="15.75">
      <c r="B74" s="63" t="s">
        <v>78</v>
      </c>
      <c r="C74" s="64">
        <v>188.11</v>
      </c>
      <c r="F74" s="89"/>
      <c r="H74" s="89"/>
    </row>
    <row r="75" spans="1:17" s="150" customFormat="1" ht="15.75">
      <c r="A75" s="146"/>
      <c r="B75" s="147"/>
      <c r="C75" s="130"/>
      <c r="D75" s="130"/>
      <c r="E75" s="148"/>
      <c r="F75" s="144"/>
      <c r="G75" s="145"/>
      <c r="H75" s="144"/>
      <c r="Q75" s="101"/>
    </row>
    <row r="76" spans="1:8" ht="44.25" customHeight="1">
      <c r="A76" s="50" t="s">
        <v>32</v>
      </c>
      <c r="B76" s="63" t="s">
        <v>163</v>
      </c>
      <c r="H76" s="71"/>
    </row>
    <row r="77" spans="2:8" ht="15.75">
      <c r="B77" s="63" t="s">
        <v>72</v>
      </c>
      <c r="C77" s="64">
        <v>0.7</v>
      </c>
      <c r="E77" s="94"/>
      <c r="F77" s="89"/>
      <c r="H77" s="89"/>
    </row>
    <row r="78" spans="2:8" ht="15.75">
      <c r="B78" s="63"/>
      <c r="H78" s="71"/>
    </row>
    <row r="79" spans="1:8" ht="27" customHeight="1">
      <c r="A79" s="50" t="s">
        <v>88</v>
      </c>
      <c r="B79" s="63" t="s">
        <v>6</v>
      </c>
      <c r="H79" s="71"/>
    </row>
    <row r="80" spans="2:8" ht="15.75">
      <c r="B80" s="63"/>
      <c r="H80" s="71"/>
    </row>
    <row r="81" spans="2:8" ht="15.75">
      <c r="B81" s="63" t="s">
        <v>145</v>
      </c>
      <c r="H81" s="71"/>
    </row>
    <row r="82" spans="2:8" ht="15.75">
      <c r="B82" s="63" t="s">
        <v>72</v>
      </c>
      <c r="C82" s="64">
        <v>211.8</v>
      </c>
      <c r="E82" s="94"/>
      <c r="F82" s="89"/>
      <c r="H82" s="89"/>
    </row>
    <row r="83" spans="1:17" s="150" customFormat="1" ht="15.75">
      <c r="A83" s="146"/>
      <c r="B83" s="147"/>
      <c r="C83" s="130"/>
      <c r="D83" s="130"/>
      <c r="E83" s="161"/>
      <c r="F83" s="130"/>
      <c r="G83" s="145"/>
      <c r="H83" s="130"/>
      <c r="Q83" s="101"/>
    </row>
    <row r="84" spans="2:8" ht="15.75">
      <c r="B84" s="63" t="s">
        <v>146</v>
      </c>
      <c r="H84" s="71"/>
    </row>
    <row r="85" spans="2:8" ht="15.75">
      <c r="B85" s="63" t="s">
        <v>72</v>
      </c>
      <c r="C85" s="64">
        <v>52.2</v>
      </c>
      <c r="F85" s="89"/>
      <c r="H85" s="89"/>
    </row>
    <row r="86" spans="1:17" s="150" customFormat="1" ht="15.75">
      <c r="A86" s="146"/>
      <c r="B86" s="147"/>
      <c r="C86" s="130"/>
      <c r="D86" s="130"/>
      <c r="E86" s="148"/>
      <c r="F86" s="130"/>
      <c r="G86" s="145"/>
      <c r="H86" s="151"/>
      <c r="Q86" s="101"/>
    </row>
    <row r="87" spans="1:8" ht="30.75" customHeight="1">
      <c r="A87" s="50" t="s">
        <v>89</v>
      </c>
      <c r="B87" s="63" t="s">
        <v>5</v>
      </c>
      <c r="H87" s="71"/>
    </row>
    <row r="88" spans="2:8" ht="15.75">
      <c r="B88" s="63"/>
      <c r="H88" s="71"/>
    </row>
    <row r="89" spans="2:8" ht="15.75">
      <c r="B89" s="63" t="s">
        <v>145</v>
      </c>
      <c r="H89" s="71"/>
    </row>
    <row r="90" spans="2:8" ht="15.75">
      <c r="B90" s="63" t="s">
        <v>72</v>
      </c>
      <c r="C90" s="64">
        <f>2*0.8</f>
        <v>1.6</v>
      </c>
      <c r="E90" s="64"/>
      <c r="F90" s="89"/>
      <c r="H90" s="89"/>
    </row>
    <row r="91" spans="2:10" ht="15.75">
      <c r="B91" s="63"/>
      <c r="H91" s="64"/>
      <c r="J91" s="54"/>
    </row>
    <row r="92" spans="2:8" ht="15.75">
      <c r="B92" s="63" t="s">
        <v>146</v>
      </c>
      <c r="H92" s="71"/>
    </row>
    <row r="93" spans="2:8" ht="15.75">
      <c r="B93" s="63" t="s">
        <v>72</v>
      </c>
      <c r="C93" s="64">
        <f>2*0.2</f>
        <v>0.4</v>
      </c>
      <c r="E93" s="94"/>
      <c r="F93" s="89"/>
      <c r="H93" s="89"/>
    </row>
    <row r="94" spans="2:8" ht="15.75">
      <c r="B94" s="63"/>
      <c r="H94" s="71"/>
    </row>
    <row r="95" spans="1:17" s="74" customFormat="1" ht="42.75" customHeight="1">
      <c r="A95" s="50" t="s">
        <v>99</v>
      </c>
      <c r="B95" s="63" t="s">
        <v>90</v>
      </c>
      <c r="C95" s="64"/>
      <c r="D95" s="64"/>
      <c r="E95" s="120"/>
      <c r="F95" s="64"/>
      <c r="G95" s="110"/>
      <c r="H95" s="71"/>
      <c r="I95" s="72"/>
      <c r="J95" s="73"/>
      <c r="M95" s="75"/>
      <c r="N95" s="75"/>
      <c r="O95" s="75"/>
      <c r="Q95" s="94"/>
    </row>
    <row r="96" spans="2:8" ht="15.75">
      <c r="B96" s="63" t="s">
        <v>78</v>
      </c>
      <c r="C96" s="64">
        <v>122.8</v>
      </c>
      <c r="H96" s="64"/>
    </row>
    <row r="97" spans="1:17" s="150" customFormat="1" ht="15.75">
      <c r="A97" s="146"/>
      <c r="B97" s="147"/>
      <c r="C97" s="130"/>
      <c r="D97" s="130"/>
      <c r="E97" s="148"/>
      <c r="F97" s="130"/>
      <c r="G97" s="145"/>
      <c r="H97" s="151"/>
      <c r="Q97" s="101"/>
    </row>
    <row r="98" spans="1:17" s="74" customFormat="1" ht="96.75" customHeight="1">
      <c r="A98" s="50" t="s">
        <v>100</v>
      </c>
      <c r="B98" s="63" t="s">
        <v>147</v>
      </c>
      <c r="C98" s="64"/>
      <c r="D98" s="64"/>
      <c r="E98" s="120"/>
      <c r="F98" s="64"/>
      <c r="G98" s="110"/>
      <c r="H98" s="71"/>
      <c r="I98" s="72"/>
      <c r="J98" s="73"/>
      <c r="M98" s="75"/>
      <c r="N98" s="75"/>
      <c r="O98" s="75"/>
      <c r="Q98" s="94"/>
    </row>
    <row r="99" spans="2:8" ht="15.75">
      <c r="B99" s="63" t="s">
        <v>72</v>
      </c>
      <c r="C99" s="64">
        <v>15.4</v>
      </c>
      <c r="H99" s="64"/>
    </row>
    <row r="100" spans="1:17" s="150" customFormat="1" ht="15.75">
      <c r="A100" s="146"/>
      <c r="B100" s="147"/>
      <c r="C100" s="130"/>
      <c r="D100" s="130"/>
      <c r="E100" s="148"/>
      <c r="F100" s="130"/>
      <c r="G100" s="145"/>
      <c r="H100" s="151"/>
      <c r="Q100" s="101"/>
    </row>
    <row r="101" spans="1:17" s="74" customFormat="1" ht="109.5" customHeight="1">
      <c r="A101" s="50" t="s">
        <v>101</v>
      </c>
      <c r="B101" s="63" t="s">
        <v>176</v>
      </c>
      <c r="C101" s="64"/>
      <c r="D101" s="64"/>
      <c r="E101" s="120"/>
      <c r="F101" s="64"/>
      <c r="G101" s="110"/>
      <c r="H101" s="71"/>
      <c r="I101" s="72"/>
      <c r="J101" s="73"/>
      <c r="M101" s="75"/>
      <c r="N101" s="75"/>
      <c r="O101" s="75"/>
      <c r="Q101" s="94"/>
    </row>
    <row r="102" spans="2:8" ht="15.75">
      <c r="B102" s="63" t="s">
        <v>72</v>
      </c>
      <c r="C102" s="64">
        <v>52.6</v>
      </c>
      <c r="H102" s="64"/>
    </row>
    <row r="103" spans="1:17" s="150" customFormat="1" ht="15.75">
      <c r="A103" s="146"/>
      <c r="B103" s="147"/>
      <c r="C103" s="130"/>
      <c r="D103" s="130"/>
      <c r="E103" s="148"/>
      <c r="F103" s="130"/>
      <c r="G103" s="145"/>
      <c r="H103" s="151"/>
      <c r="Q103" s="101"/>
    </row>
    <row r="104" spans="1:17" ht="84" customHeight="1">
      <c r="A104" s="82" t="s">
        <v>102</v>
      </c>
      <c r="B104" s="83" t="s">
        <v>27</v>
      </c>
      <c r="C104" s="84"/>
      <c r="D104" s="84"/>
      <c r="H104" s="71"/>
      <c r="Q104" s="97"/>
    </row>
    <row r="105" spans="1:17" ht="15.75">
      <c r="A105" s="82"/>
      <c r="B105" s="83" t="s">
        <v>72</v>
      </c>
      <c r="C105" s="84">
        <f>96*0.63</f>
        <v>60.480000000000004</v>
      </c>
      <c r="D105" s="84"/>
      <c r="H105" s="64"/>
      <c r="Q105" s="97"/>
    </row>
    <row r="106" spans="1:17" ht="15.75">
      <c r="A106" s="82"/>
      <c r="B106" s="83"/>
      <c r="C106" s="84"/>
      <c r="D106" s="84"/>
      <c r="H106" s="71"/>
      <c r="Q106" s="97"/>
    </row>
    <row r="107" spans="1:17" s="74" customFormat="1" ht="30" customHeight="1">
      <c r="A107" s="82" t="s">
        <v>103</v>
      </c>
      <c r="B107" s="83" t="s">
        <v>115</v>
      </c>
      <c r="C107" s="84"/>
      <c r="D107" s="84"/>
      <c r="E107" s="120"/>
      <c r="F107" s="64"/>
      <c r="G107" s="110"/>
      <c r="H107" s="71"/>
      <c r="Q107" s="97"/>
    </row>
    <row r="108" spans="1:17" ht="15.75">
      <c r="A108" s="82"/>
      <c r="B108" s="83" t="s">
        <v>72</v>
      </c>
      <c r="C108" s="84">
        <v>40.52</v>
      </c>
      <c r="D108" s="84"/>
      <c r="H108" s="64"/>
      <c r="I108" s="53"/>
      <c r="J108" s="53"/>
      <c r="M108" s="53"/>
      <c r="N108" s="53"/>
      <c r="O108" s="53"/>
      <c r="Q108" s="97"/>
    </row>
    <row r="109" spans="1:17" s="150" customFormat="1" ht="15.75">
      <c r="A109" s="152"/>
      <c r="B109" s="153"/>
      <c r="C109" s="154"/>
      <c r="D109" s="154"/>
      <c r="E109" s="148"/>
      <c r="F109" s="130"/>
      <c r="G109" s="145"/>
      <c r="H109" s="151"/>
      <c r="Q109" s="155"/>
    </row>
    <row r="110" spans="1:8" ht="57.75" customHeight="1">
      <c r="A110" s="50" t="s">
        <v>104</v>
      </c>
      <c r="B110" s="63" t="s">
        <v>110</v>
      </c>
      <c r="H110" s="71"/>
    </row>
    <row r="111" spans="2:8" ht="15.75">
      <c r="B111" s="63" t="s">
        <v>72</v>
      </c>
      <c r="C111" s="64">
        <v>97</v>
      </c>
      <c r="H111" s="64"/>
    </row>
    <row r="112" spans="1:17" s="150" customFormat="1" ht="15.75">
      <c r="A112" s="146"/>
      <c r="B112" s="147"/>
      <c r="C112" s="130"/>
      <c r="D112" s="130"/>
      <c r="E112" s="148"/>
      <c r="F112" s="130"/>
      <c r="G112" s="145"/>
      <c r="H112" s="151"/>
      <c r="Q112" s="101"/>
    </row>
    <row r="113" spans="1:8" ht="142.5" customHeight="1">
      <c r="A113" s="50" t="s">
        <v>105</v>
      </c>
      <c r="B113" s="21" t="s">
        <v>182</v>
      </c>
      <c r="H113" s="71"/>
    </row>
    <row r="114" spans="2:8" ht="15.75">
      <c r="B114" s="63" t="s">
        <v>78</v>
      </c>
      <c r="C114" s="64">
        <v>295.11</v>
      </c>
      <c r="E114" s="94"/>
      <c r="H114" s="64"/>
    </row>
    <row r="115" spans="1:17" s="150" customFormat="1" ht="15.75">
      <c r="A115" s="146"/>
      <c r="B115" s="147"/>
      <c r="C115" s="130"/>
      <c r="D115" s="130"/>
      <c r="E115" s="161"/>
      <c r="F115" s="130"/>
      <c r="G115" s="145"/>
      <c r="H115" s="130"/>
      <c r="Q115" s="101"/>
    </row>
    <row r="116" spans="1:8" ht="15.75">
      <c r="A116" s="50" t="s">
        <v>23</v>
      </c>
      <c r="B116" s="77" t="s">
        <v>131</v>
      </c>
      <c r="H116" s="71"/>
    </row>
    <row r="117" spans="2:8" ht="19.5" customHeight="1">
      <c r="B117" s="63" t="s">
        <v>78</v>
      </c>
      <c r="C117" s="64">
        <f>C77</f>
        <v>0.7</v>
      </c>
      <c r="E117" s="94"/>
      <c r="H117" s="64"/>
    </row>
    <row r="118" spans="2:8" ht="15.75">
      <c r="B118" s="63"/>
      <c r="H118" s="71"/>
    </row>
    <row r="119" spans="1:8" ht="52.5" customHeight="1">
      <c r="A119" s="50" t="s">
        <v>117</v>
      </c>
      <c r="B119" s="63" t="s">
        <v>161</v>
      </c>
      <c r="H119" s="71"/>
    </row>
    <row r="120" spans="2:8" ht="15.75">
      <c r="B120" s="63" t="s">
        <v>72</v>
      </c>
      <c r="C120" s="64">
        <v>224.88</v>
      </c>
      <c r="H120" s="64"/>
    </row>
    <row r="121" spans="1:17" s="150" customFormat="1" ht="15.75">
      <c r="A121" s="146"/>
      <c r="B121" s="147"/>
      <c r="C121" s="130"/>
      <c r="D121" s="130"/>
      <c r="E121" s="148"/>
      <c r="F121" s="130"/>
      <c r="G121" s="145"/>
      <c r="H121" s="151"/>
      <c r="Q121" s="101"/>
    </row>
    <row r="122" spans="1:8" ht="58.5" customHeight="1">
      <c r="A122" s="50" t="s">
        <v>118</v>
      </c>
      <c r="B122" s="63" t="s">
        <v>142</v>
      </c>
      <c r="H122" s="71"/>
    </row>
    <row r="123" spans="2:8" ht="15.75">
      <c r="B123" s="63" t="s">
        <v>78</v>
      </c>
      <c r="C123" s="64">
        <v>51</v>
      </c>
      <c r="H123" s="64"/>
    </row>
    <row r="124" spans="1:17" s="150" customFormat="1" ht="15.75">
      <c r="A124" s="146"/>
      <c r="B124" s="147"/>
      <c r="C124" s="130"/>
      <c r="D124" s="130"/>
      <c r="E124" s="148"/>
      <c r="F124" s="130"/>
      <c r="G124" s="145"/>
      <c r="H124" s="151"/>
      <c r="Q124" s="101"/>
    </row>
    <row r="125" spans="1:8" ht="24" customHeight="1">
      <c r="A125" s="50" t="s">
        <v>124</v>
      </c>
      <c r="B125" s="63" t="s">
        <v>93</v>
      </c>
      <c r="H125" s="71"/>
    </row>
    <row r="126" spans="2:8" ht="15.75">
      <c r="B126" s="63" t="s">
        <v>94</v>
      </c>
      <c r="C126" s="64">
        <v>4</v>
      </c>
      <c r="H126" s="64"/>
    </row>
    <row r="127" spans="2:8" ht="15.75">
      <c r="B127" s="63"/>
      <c r="H127" s="71"/>
    </row>
    <row r="128" spans="1:17" s="74" customFormat="1" ht="59.25" customHeight="1">
      <c r="A128" s="50" t="s">
        <v>125</v>
      </c>
      <c r="B128" s="63" t="s">
        <v>164</v>
      </c>
      <c r="C128" s="64"/>
      <c r="D128" s="64"/>
      <c r="E128" s="120"/>
      <c r="F128" s="64"/>
      <c r="G128" s="110"/>
      <c r="H128" s="71"/>
      <c r="I128" s="72"/>
      <c r="J128" s="73"/>
      <c r="M128" s="75"/>
      <c r="N128" s="75"/>
      <c r="O128" s="75"/>
      <c r="Q128" s="94"/>
    </row>
    <row r="129" spans="2:8" ht="15.75">
      <c r="B129" s="63" t="s">
        <v>91</v>
      </c>
      <c r="H129" s="64"/>
    </row>
    <row r="130" spans="2:8" ht="15.75">
      <c r="B130" s="63"/>
      <c r="H130" s="71"/>
    </row>
    <row r="131" spans="1:17" s="10" customFormat="1" ht="15.75">
      <c r="A131" s="50"/>
      <c r="B131" s="70" t="s">
        <v>73</v>
      </c>
      <c r="C131" s="68"/>
      <c r="D131" s="68"/>
      <c r="E131" s="121"/>
      <c r="F131" s="68"/>
      <c r="G131" s="108"/>
      <c r="H131" s="60"/>
      <c r="I131" s="31"/>
      <c r="J131" s="27"/>
      <c r="M131" s="35"/>
      <c r="N131" s="35"/>
      <c r="O131" s="35"/>
      <c r="Q131" s="95"/>
    </row>
    <row r="132" spans="1:17" s="10" customFormat="1" ht="15.75">
      <c r="A132" s="50"/>
      <c r="B132" s="70"/>
      <c r="C132" s="68"/>
      <c r="D132" s="68"/>
      <c r="E132" s="121"/>
      <c r="F132" s="68"/>
      <c r="G132" s="108"/>
      <c r="H132" s="60"/>
      <c r="I132" s="31"/>
      <c r="J132" s="27"/>
      <c r="M132" s="35"/>
      <c r="N132" s="35"/>
      <c r="O132" s="35"/>
      <c r="Q132" s="95"/>
    </row>
    <row r="133" spans="1:17" ht="15.75">
      <c r="A133" s="16" t="s">
        <v>96</v>
      </c>
      <c r="B133" s="12" t="s">
        <v>70</v>
      </c>
      <c r="C133" s="57"/>
      <c r="D133" s="10"/>
      <c r="E133" s="117"/>
      <c r="F133" s="10"/>
      <c r="G133" s="107"/>
      <c r="H133" s="10"/>
      <c r="Q133" s="100"/>
    </row>
    <row r="134" spans="1:17" ht="15.75">
      <c r="A134" s="16"/>
      <c r="B134" s="12"/>
      <c r="C134" s="57"/>
      <c r="D134" s="10"/>
      <c r="E134" s="117"/>
      <c r="F134" s="10"/>
      <c r="G134" s="107"/>
      <c r="H134" s="10"/>
      <c r="Q134" s="100"/>
    </row>
    <row r="135" spans="1:8" ht="62.25" customHeight="1">
      <c r="A135" s="50" t="s">
        <v>106</v>
      </c>
      <c r="B135" s="78" t="s">
        <v>31</v>
      </c>
      <c r="H135" s="71"/>
    </row>
    <row r="136" spans="2:8" ht="15.75">
      <c r="B136" s="63" t="s">
        <v>74</v>
      </c>
      <c r="C136" s="64">
        <v>81</v>
      </c>
      <c r="H136" s="64"/>
    </row>
    <row r="137" spans="2:8" ht="15.75">
      <c r="B137" s="63"/>
      <c r="H137" s="64"/>
    </row>
    <row r="138" spans="1:11" ht="109.5" customHeight="1">
      <c r="A138" s="50" t="s">
        <v>8</v>
      </c>
      <c r="B138" s="13" t="s">
        <v>1</v>
      </c>
      <c r="H138" s="71"/>
      <c r="K138" s="132"/>
    </row>
    <row r="139" spans="2:17" ht="15.75">
      <c r="B139" s="63" t="s">
        <v>75</v>
      </c>
      <c r="C139" s="64">
        <v>3</v>
      </c>
      <c r="H139" s="64"/>
      <c r="Q139" s="103"/>
    </row>
    <row r="140" spans="2:17" ht="15.75">
      <c r="B140" s="63"/>
      <c r="H140" s="64"/>
      <c r="Q140" s="103"/>
    </row>
    <row r="141" spans="1:17" s="8" customFormat="1" ht="75.75" customHeight="1">
      <c r="A141" s="9" t="s">
        <v>119</v>
      </c>
      <c r="B141" s="13" t="s">
        <v>136</v>
      </c>
      <c r="C141" s="6"/>
      <c r="D141" s="6"/>
      <c r="E141" s="120"/>
      <c r="F141" s="6"/>
      <c r="G141" s="113"/>
      <c r="H141" s="20"/>
      <c r="Q141" s="98"/>
    </row>
    <row r="142" spans="1:17" s="8" customFormat="1" ht="15.75">
      <c r="A142" s="9"/>
      <c r="B142" s="13" t="s">
        <v>75</v>
      </c>
      <c r="C142" s="6">
        <v>3</v>
      </c>
      <c r="D142" s="6"/>
      <c r="E142" s="120"/>
      <c r="F142" s="6"/>
      <c r="G142" s="113"/>
      <c r="H142" s="6"/>
      <c r="Q142" s="98"/>
    </row>
    <row r="143" spans="1:17" s="8" customFormat="1" ht="15.75">
      <c r="A143" s="9"/>
      <c r="B143" s="13"/>
      <c r="C143" s="7"/>
      <c r="D143" s="6"/>
      <c r="E143" s="120"/>
      <c r="F143" s="6"/>
      <c r="G143" s="113"/>
      <c r="H143" s="6"/>
      <c r="Q143" s="98"/>
    </row>
    <row r="144" spans="1:8" ht="33.75" customHeight="1">
      <c r="A144" s="50" t="s">
        <v>10</v>
      </c>
      <c r="B144" s="63" t="s">
        <v>140</v>
      </c>
      <c r="H144" s="71"/>
    </row>
    <row r="145" spans="2:17" ht="15.75">
      <c r="B145" s="63" t="s">
        <v>75</v>
      </c>
      <c r="C145" s="64">
        <v>3</v>
      </c>
      <c r="H145" s="64"/>
      <c r="Q145" s="103"/>
    </row>
    <row r="146" spans="2:17" ht="15.75">
      <c r="B146" s="63"/>
      <c r="H146" s="71"/>
      <c r="Q146" s="101"/>
    </row>
    <row r="147" spans="1:8" ht="31.5" customHeight="1">
      <c r="A147" s="50" t="s">
        <v>11</v>
      </c>
      <c r="B147" s="63" t="s">
        <v>126</v>
      </c>
      <c r="H147" s="71"/>
    </row>
    <row r="148" spans="2:8" ht="15.75">
      <c r="B148" s="63" t="s">
        <v>74</v>
      </c>
      <c r="C148" s="64">
        <v>81</v>
      </c>
      <c r="H148" s="64"/>
    </row>
    <row r="149" spans="2:8" ht="15.75">
      <c r="B149" s="63"/>
      <c r="H149" s="71"/>
    </row>
    <row r="150" spans="1:17" s="74" customFormat="1" ht="58.5" customHeight="1">
      <c r="A150" s="50" t="s">
        <v>12</v>
      </c>
      <c r="B150" s="63" t="s">
        <v>150</v>
      </c>
      <c r="C150" s="64"/>
      <c r="D150" s="64"/>
      <c r="E150" s="120"/>
      <c r="F150" s="64"/>
      <c r="G150" s="110"/>
      <c r="H150" s="71"/>
      <c r="I150" s="72"/>
      <c r="J150" s="73"/>
      <c r="M150" s="75"/>
      <c r="N150" s="75"/>
      <c r="O150" s="75"/>
      <c r="Q150" s="94"/>
    </row>
    <row r="151" spans="2:11" ht="15.75">
      <c r="B151" s="63" t="s">
        <v>91</v>
      </c>
      <c r="H151" s="64"/>
      <c r="J151" s="110"/>
      <c r="K151" s="110"/>
    </row>
    <row r="152" spans="2:8" ht="15.75">
      <c r="B152" s="63"/>
      <c r="H152" s="71"/>
    </row>
    <row r="153" spans="2:17" ht="15.75">
      <c r="B153" s="59" t="s">
        <v>76</v>
      </c>
      <c r="C153" s="68"/>
      <c r="D153" s="68"/>
      <c r="E153" s="121"/>
      <c r="F153" s="68"/>
      <c r="G153" s="108"/>
      <c r="Q153" s="95"/>
    </row>
    <row r="154" spans="2:17" ht="15.75">
      <c r="B154" s="59"/>
      <c r="C154" s="68"/>
      <c r="D154" s="68"/>
      <c r="E154" s="121"/>
      <c r="F154" s="68"/>
      <c r="G154" s="108"/>
      <c r="Q154" s="95"/>
    </row>
    <row r="155" ht="15.75">
      <c r="H155" s="71"/>
    </row>
    <row r="156" ht="15.75">
      <c r="H156" s="71"/>
    </row>
  </sheetData>
  <sheetProtection/>
  <printOptions/>
  <pageMargins left="0.7086614173228347" right="0.6692913385826772" top="0.7874015748031497" bottom="0.5905511811023623" header="0.3937007874015748" footer="0.3937007874015748"/>
  <pageSetup firstPageNumber="33" useFirstPageNumber="1" horizontalDpi="600" verticalDpi="600" orientation="portrait" paperSize="9" scale="95" r:id="rId1"/>
  <headerFooter alignWithMargins="0">
    <oddHeader>&amp;R&amp;"Arial,Navadno"&amp;9KANAL S4
</oddHeader>
    <oddFooter>&amp;C&amp;"Arial,Navadno"&amp;10&amp;P</oddFooter>
  </headerFooter>
  <rowBreaks count="4" manualBreakCount="4">
    <brk id="49" max="6" man="1"/>
    <brk id="82" max="6" man="1"/>
    <brk id="111" max="6" man="1"/>
    <brk id="132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124"/>
  <sheetViews>
    <sheetView zoomScalePageLayoutView="0" workbookViewId="0" topLeftCell="A1">
      <selection activeCell="C6" sqref="C6"/>
    </sheetView>
  </sheetViews>
  <sheetFormatPr defaultColWidth="8.69921875" defaultRowHeight="15.75"/>
  <cols>
    <col min="1" max="1" width="6" style="50" customWidth="1"/>
    <col min="2" max="2" width="31.59765625" style="65" customWidth="1"/>
    <col min="3" max="3" width="7.3984375" style="64" customWidth="1"/>
    <col min="4" max="4" width="1.203125" style="64" customWidth="1"/>
    <col min="5" max="5" width="6.8984375" style="120" customWidth="1"/>
    <col min="6" max="6" width="3.3984375" style="64" customWidth="1"/>
    <col min="7" max="7" width="13.3984375" style="110" customWidth="1"/>
    <col min="8" max="8" width="3.69921875" style="53" customWidth="1"/>
    <col min="9" max="9" width="14.796875" style="54" customWidth="1"/>
    <col min="10" max="10" width="8.69921875" style="55" customWidth="1"/>
    <col min="11" max="11" width="17.69921875" style="53" customWidth="1"/>
    <col min="12" max="12" width="15.59765625" style="53" customWidth="1"/>
    <col min="13" max="15" width="8.69921875" style="56" customWidth="1"/>
    <col min="16" max="16" width="8.69921875" style="53" customWidth="1"/>
    <col min="17" max="17" width="11.19921875" style="94" customWidth="1"/>
    <col min="18" max="16384" width="8.69921875" style="53" customWidth="1"/>
  </cols>
  <sheetData>
    <row r="1" spans="1:17" s="86" customFormat="1" ht="15.75" customHeight="1">
      <c r="A1" s="41"/>
      <c r="B1" s="42" t="s">
        <v>63</v>
      </c>
      <c r="C1" s="2" t="s">
        <v>47</v>
      </c>
      <c r="D1" s="40"/>
      <c r="E1" s="40"/>
      <c r="F1" s="3"/>
      <c r="G1" s="104"/>
      <c r="H1" s="85"/>
      <c r="Q1" s="99"/>
    </row>
    <row r="2" spans="1:17" s="86" customFormat="1" ht="15.75" customHeight="1">
      <c r="A2" s="41"/>
      <c r="B2" s="42"/>
      <c r="C2" s="2" t="s">
        <v>48</v>
      </c>
      <c r="D2" s="40"/>
      <c r="E2" s="40"/>
      <c r="F2" s="3"/>
      <c r="G2" s="104"/>
      <c r="H2" s="85"/>
      <c r="Q2" s="99"/>
    </row>
    <row r="3" spans="1:17" s="86" customFormat="1" ht="15.75" customHeight="1">
      <c r="A3" s="41"/>
      <c r="B3" s="42" t="s">
        <v>35</v>
      </c>
      <c r="C3" s="47" t="s">
        <v>54</v>
      </c>
      <c r="D3" s="40"/>
      <c r="E3" s="114"/>
      <c r="F3" s="3"/>
      <c r="G3" s="104"/>
      <c r="H3" s="85"/>
      <c r="Q3" s="99"/>
    </row>
    <row r="4" spans="1:17" s="86" customFormat="1" ht="15.75" customHeight="1">
      <c r="A4" s="41"/>
      <c r="B4" s="42" t="s">
        <v>64</v>
      </c>
      <c r="C4" s="47" t="s">
        <v>50</v>
      </c>
      <c r="D4" s="48"/>
      <c r="E4" s="115"/>
      <c r="F4" s="48"/>
      <c r="G4" s="104"/>
      <c r="H4" s="85"/>
      <c r="Q4" s="99"/>
    </row>
    <row r="5" spans="1:17" s="86" customFormat="1" ht="15.75">
      <c r="A5" s="41"/>
      <c r="B5" s="42" t="s">
        <v>65</v>
      </c>
      <c r="C5" s="2" t="s">
        <v>191</v>
      </c>
      <c r="D5" s="40"/>
      <c r="E5" s="114"/>
      <c r="F5" s="3"/>
      <c r="G5" s="105"/>
      <c r="Q5" s="90"/>
    </row>
    <row r="6" spans="1:17" s="86" customFormat="1" ht="15.75">
      <c r="A6" s="41"/>
      <c r="B6" s="42"/>
      <c r="C6" s="49"/>
      <c r="D6" s="48"/>
      <c r="E6" s="115"/>
      <c r="F6" s="48"/>
      <c r="G6" s="105"/>
      <c r="Q6" s="99"/>
    </row>
    <row r="7" spans="1:17" s="45" customFormat="1" ht="15.75">
      <c r="A7" s="41"/>
      <c r="B7" s="42"/>
      <c r="C7" s="49"/>
      <c r="D7" s="48"/>
      <c r="E7" s="115"/>
      <c r="F7" s="48"/>
      <c r="G7" s="105"/>
      <c r="I7" s="43"/>
      <c r="J7" s="44"/>
      <c r="M7" s="46"/>
      <c r="N7" s="46"/>
      <c r="O7" s="46"/>
      <c r="Q7" s="90"/>
    </row>
    <row r="8" spans="1:17" s="45" customFormat="1" ht="15.75">
      <c r="A8" s="41"/>
      <c r="B8" s="42"/>
      <c r="C8" s="49"/>
      <c r="D8" s="48"/>
      <c r="E8" s="115"/>
      <c r="F8" s="48"/>
      <c r="G8" s="105"/>
      <c r="I8" s="43"/>
      <c r="J8" s="44"/>
      <c r="M8" s="46"/>
      <c r="N8" s="46"/>
      <c r="O8" s="46"/>
      <c r="Q8" s="90"/>
    </row>
    <row r="11" spans="1:17" ht="18">
      <c r="A11" s="50" t="s">
        <v>66</v>
      </c>
      <c r="B11" s="51" t="s">
        <v>108</v>
      </c>
      <c r="C11" s="52"/>
      <c r="D11" s="52"/>
      <c r="E11" s="116"/>
      <c r="F11" s="52"/>
      <c r="G11" s="106"/>
      <c r="Q11" s="91"/>
    </row>
    <row r="12" spans="2:17" ht="15.75">
      <c r="B12" s="52"/>
      <c r="C12" s="52"/>
      <c r="D12" s="52"/>
      <c r="E12" s="116"/>
      <c r="F12" s="52"/>
      <c r="G12" s="106"/>
      <c r="Q12" s="91"/>
    </row>
    <row r="13" spans="2:17" ht="15.75">
      <c r="B13" s="52"/>
      <c r="C13" s="52"/>
      <c r="D13" s="52"/>
      <c r="E13" s="116"/>
      <c r="F13" s="52"/>
      <c r="G13" s="106"/>
      <c r="Q13" s="91"/>
    </row>
    <row r="16" spans="1:17" s="10" customFormat="1" ht="15.75">
      <c r="A16" s="11" t="s">
        <v>67</v>
      </c>
      <c r="B16" s="12" t="s">
        <v>68</v>
      </c>
      <c r="C16" s="57"/>
      <c r="E16" s="117"/>
      <c r="G16" s="107"/>
      <c r="I16" s="31"/>
      <c r="J16" s="27"/>
      <c r="M16" s="35"/>
      <c r="N16" s="35"/>
      <c r="O16" s="35"/>
      <c r="Q16" s="100"/>
    </row>
    <row r="17" spans="1:17" s="10" customFormat="1" ht="15.75">
      <c r="A17" s="11"/>
      <c r="B17" s="12"/>
      <c r="C17" s="57"/>
      <c r="E17" s="117"/>
      <c r="G17" s="107"/>
      <c r="I17" s="31"/>
      <c r="J17" s="27"/>
      <c r="M17" s="35"/>
      <c r="N17" s="35"/>
      <c r="O17" s="35"/>
      <c r="Q17" s="100"/>
    </row>
    <row r="18" spans="1:17" s="10" customFormat="1" ht="15.75">
      <c r="A18" s="58" t="s">
        <v>80</v>
      </c>
      <c r="B18" s="59" t="s">
        <v>79</v>
      </c>
      <c r="C18" s="60"/>
      <c r="D18" s="60"/>
      <c r="E18" s="118"/>
      <c r="F18" s="60"/>
      <c r="G18" s="108"/>
      <c r="H18" s="88"/>
      <c r="I18" s="31"/>
      <c r="J18" s="27"/>
      <c r="K18" s="126"/>
      <c r="M18" s="35"/>
      <c r="N18" s="35"/>
      <c r="O18" s="35"/>
      <c r="Q18" s="92"/>
    </row>
    <row r="19" spans="1:17" ht="15.75">
      <c r="A19" s="58" t="s">
        <v>84</v>
      </c>
      <c r="B19" s="59" t="s">
        <v>69</v>
      </c>
      <c r="C19" s="60"/>
      <c r="D19" s="60"/>
      <c r="E19" s="118"/>
      <c r="F19" s="60"/>
      <c r="G19" s="108"/>
      <c r="H19" s="88"/>
      <c r="K19" s="123"/>
      <c r="Q19" s="92"/>
    </row>
    <row r="20" spans="1:17" ht="15.75">
      <c r="A20" s="58" t="s">
        <v>96</v>
      </c>
      <c r="B20" s="59" t="s">
        <v>70</v>
      </c>
      <c r="C20" s="60"/>
      <c r="D20" s="60"/>
      <c r="E20" s="118"/>
      <c r="F20" s="60"/>
      <c r="G20" s="108"/>
      <c r="H20" s="88"/>
      <c r="K20" s="123"/>
      <c r="Q20" s="92"/>
    </row>
    <row r="21" spans="1:17" ht="15.75">
      <c r="A21" s="58"/>
      <c r="B21" s="59"/>
      <c r="C21" s="60"/>
      <c r="D21" s="60"/>
      <c r="E21" s="118"/>
      <c r="F21" s="60"/>
      <c r="G21" s="108"/>
      <c r="K21" s="123"/>
      <c r="Q21" s="92"/>
    </row>
    <row r="22" spans="1:17" ht="16.5" thickBot="1">
      <c r="A22" s="58"/>
      <c r="B22" s="61" t="s">
        <v>109</v>
      </c>
      <c r="C22" s="62"/>
      <c r="D22" s="62"/>
      <c r="E22" s="119"/>
      <c r="F22" s="62"/>
      <c r="G22" s="109"/>
      <c r="H22" s="88"/>
      <c r="K22" s="124"/>
      <c r="Q22" s="93"/>
    </row>
    <row r="44" ht="15.75">
      <c r="B44" s="87"/>
    </row>
    <row r="45" ht="15.75">
      <c r="B45" s="87"/>
    </row>
    <row r="46" ht="15.75">
      <c r="B46" s="87"/>
    </row>
    <row r="47" ht="15.75">
      <c r="B47" s="87"/>
    </row>
    <row r="49" spans="1:17" ht="15.75">
      <c r="A49" s="16" t="s">
        <v>71</v>
      </c>
      <c r="B49" s="12" t="s">
        <v>68</v>
      </c>
      <c r="C49" s="57"/>
      <c r="D49" s="10"/>
      <c r="E49" s="117"/>
      <c r="F49" s="10"/>
      <c r="G49" s="107"/>
      <c r="H49" s="10"/>
      <c r="Q49" s="100"/>
    </row>
    <row r="50" spans="1:17" s="10" customFormat="1" ht="15.75">
      <c r="A50" s="50"/>
      <c r="B50" s="67"/>
      <c r="C50" s="68"/>
      <c r="D50" s="68"/>
      <c r="E50" s="121"/>
      <c r="F50" s="68"/>
      <c r="G50" s="111"/>
      <c r="H50" s="53"/>
      <c r="I50" s="31"/>
      <c r="J50" s="27"/>
      <c r="M50" s="35"/>
      <c r="N50" s="35"/>
      <c r="O50" s="35"/>
      <c r="Q50" s="95"/>
    </row>
    <row r="51" spans="1:17" s="10" customFormat="1" ht="16.5" customHeight="1">
      <c r="A51" s="16" t="s">
        <v>80</v>
      </c>
      <c r="B51" s="12" t="s">
        <v>79</v>
      </c>
      <c r="C51" s="57"/>
      <c r="E51" s="117"/>
      <c r="G51" s="107"/>
      <c r="I51" s="31"/>
      <c r="J51" s="27"/>
      <c r="M51" s="35"/>
      <c r="N51" s="35"/>
      <c r="O51" s="35"/>
      <c r="Q51" s="100"/>
    </row>
    <row r="52" spans="1:17" s="10" customFormat="1" ht="15.75">
      <c r="A52" s="11"/>
      <c r="B52" s="12"/>
      <c r="C52" s="57"/>
      <c r="E52" s="117"/>
      <c r="G52" s="107"/>
      <c r="I52" s="31"/>
      <c r="J52" s="27"/>
      <c r="M52" s="35"/>
      <c r="N52" s="35"/>
      <c r="O52" s="35"/>
      <c r="Q52" s="100"/>
    </row>
    <row r="53" spans="1:17" s="22" customFormat="1" ht="39">
      <c r="A53" s="17" t="s">
        <v>81</v>
      </c>
      <c r="B53" s="18" t="s">
        <v>127</v>
      </c>
      <c r="C53" s="57"/>
      <c r="D53" s="10"/>
      <c r="E53" s="117"/>
      <c r="F53" s="10"/>
      <c r="G53" s="107"/>
      <c r="H53" s="10"/>
      <c r="I53" s="32"/>
      <c r="J53" s="28"/>
      <c r="M53" s="36"/>
      <c r="N53" s="36"/>
      <c r="O53" s="36"/>
      <c r="Q53" s="100"/>
    </row>
    <row r="54" spans="1:17" s="10" customFormat="1" ht="15.75">
      <c r="A54" s="11"/>
      <c r="B54" s="63" t="s">
        <v>74</v>
      </c>
      <c r="C54" s="64">
        <v>9</v>
      </c>
      <c r="D54" s="64"/>
      <c r="E54" s="94"/>
      <c r="F54" s="89"/>
      <c r="G54" s="110"/>
      <c r="H54" s="89"/>
      <c r="I54" s="31"/>
      <c r="J54" s="27"/>
      <c r="M54" s="35"/>
      <c r="N54" s="35"/>
      <c r="O54" s="35"/>
      <c r="Q54" s="94"/>
    </row>
    <row r="55" spans="1:17" s="10" customFormat="1" ht="15.75">
      <c r="A55" s="11"/>
      <c r="B55" s="19"/>
      <c r="C55" s="57"/>
      <c r="E55" s="120"/>
      <c r="G55" s="107"/>
      <c r="I55" s="31"/>
      <c r="J55" s="27"/>
      <c r="M55" s="35"/>
      <c r="N55" s="35"/>
      <c r="O55" s="35"/>
      <c r="Q55" s="100"/>
    </row>
    <row r="56" spans="1:17" s="23" customFormat="1" ht="42.75" customHeight="1">
      <c r="A56" s="17" t="s">
        <v>116</v>
      </c>
      <c r="B56" s="63" t="s">
        <v>129</v>
      </c>
      <c r="C56" s="64"/>
      <c r="D56" s="64"/>
      <c r="E56" s="120"/>
      <c r="F56" s="64"/>
      <c r="G56" s="110"/>
      <c r="H56" s="10"/>
      <c r="I56" s="33"/>
      <c r="J56" s="29"/>
      <c r="M56" s="37"/>
      <c r="N56" s="37"/>
      <c r="O56" s="37"/>
      <c r="Q56" s="94"/>
    </row>
    <row r="57" spans="1:17" s="10" customFormat="1" ht="15.75">
      <c r="A57" s="11"/>
      <c r="B57" s="63" t="s">
        <v>75</v>
      </c>
      <c r="C57" s="64">
        <v>1</v>
      </c>
      <c r="D57" s="64"/>
      <c r="E57" s="120"/>
      <c r="F57" s="89"/>
      <c r="G57" s="110"/>
      <c r="H57" s="89"/>
      <c r="I57" s="31"/>
      <c r="J57" s="27"/>
      <c r="M57" s="35"/>
      <c r="N57" s="35"/>
      <c r="O57" s="35"/>
      <c r="Q57" s="94"/>
    </row>
    <row r="58" spans="1:17" s="10" customFormat="1" ht="15.75">
      <c r="A58" s="11"/>
      <c r="B58" s="63"/>
      <c r="C58" s="64"/>
      <c r="D58" s="64"/>
      <c r="E58" s="120"/>
      <c r="F58" s="64"/>
      <c r="G58" s="110"/>
      <c r="H58" s="64"/>
      <c r="I58" s="31"/>
      <c r="J58" s="27"/>
      <c r="M58" s="35"/>
      <c r="N58" s="35"/>
      <c r="O58" s="35"/>
      <c r="Q58" s="94"/>
    </row>
    <row r="59" spans="1:17" s="10" customFormat="1" ht="15.75">
      <c r="A59" s="16"/>
      <c r="B59" s="70" t="s">
        <v>97</v>
      </c>
      <c r="C59" s="60"/>
      <c r="D59" s="60"/>
      <c r="E59" s="118"/>
      <c r="F59" s="60"/>
      <c r="G59" s="108"/>
      <c r="H59" s="60"/>
      <c r="I59" s="125"/>
      <c r="J59" s="27"/>
      <c r="M59" s="35"/>
      <c r="N59" s="35"/>
      <c r="O59" s="35"/>
      <c r="Q59" s="92"/>
    </row>
    <row r="60" spans="1:17" s="10" customFormat="1" ht="15.75">
      <c r="A60" s="16"/>
      <c r="B60" s="70"/>
      <c r="C60" s="60"/>
      <c r="D60" s="60"/>
      <c r="E60" s="118"/>
      <c r="F60" s="60"/>
      <c r="G60" s="108"/>
      <c r="H60" s="60"/>
      <c r="I60" s="31"/>
      <c r="J60" s="27"/>
      <c r="M60" s="35"/>
      <c r="N60" s="35"/>
      <c r="O60" s="35"/>
      <c r="Q60" s="92"/>
    </row>
    <row r="61" spans="1:17" s="10" customFormat="1" ht="15.75">
      <c r="A61" s="16" t="s">
        <v>84</v>
      </c>
      <c r="B61" s="12" t="s">
        <v>69</v>
      </c>
      <c r="C61" s="57"/>
      <c r="E61" s="117"/>
      <c r="G61" s="107"/>
      <c r="I61" s="31"/>
      <c r="J61" s="27"/>
      <c r="M61" s="35"/>
      <c r="N61" s="35"/>
      <c r="O61" s="35"/>
      <c r="Q61" s="100"/>
    </row>
    <row r="62" spans="1:17" s="10" customFormat="1" ht="15.75">
      <c r="A62" s="16"/>
      <c r="B62" s="12"/>
      <c r="C62" s="57"/>
      <c r="E62" s="117"/>
      <c r="G62" s="107"/>
      <c r="I62" s="31"/>
      <c r="J62" s="27"/>
      <c r="M62" s="35"/>
      <c r="N62" s="35"/>
      <c r="O62" s="35"/>
      <c r="Q62" s="100"/>
    </row>
    <row r="63" spans="1:17" s="74" customFormat="1" ht="25.5">
      <c r="A63" s="17" t="s">
        <v>85</v>
      </c>
      <c r="B63" s="63" t="s">
        <v>77</v>
      </c>
      <c r="C63" s="64"/>
      <c r="D63" s="64"/>
      <c r="E63" s="120"/>
      <c r="F63" s="64"/>
      <c r="G63" s="110"/>
      <c r="H63" s="71"/>
      <c r="I63" s="72"/>
      <c r="J63" s="73"/>
      <c r="M63" s="75"/>
      <c r="N63" s="75"/>
      <c r="O63" s="75"/>
      <c r="Q63" s="94"/>
    </row>
    <row r="64" spans="2:8" ht="15.75">
      <c r="B64" s="63" t="s">
        <v>72</v>
      </c>
      <c r="C64" s="64">
        <v>3.6</v>
      </c>
      <c r="E64" s="94"/>
      <c r="F64" s="89"/>
      <c r="H64" s="89"/>
    </row>
    <row r="65" spans="2:8" ht="15.75">
      <c r="B65" s="63"/>
      <c r="H65" s="71"/>
    </row>
    <row r="66" spans="1:8" ht="25.5">
      <c r="A66" s="50" t="s">
        <v>88</v>
      </c>
      <c r="B66" s="63" t="s">
        <v>6</v>
      </c>
      <c r="H66" s="71"/>
    </row>
    <row r="67" spans="2:8" ht="15.75">
      <c r="B67" s="63"/>
      <c r="H67" s="71"/>
    </row>
    <row r="68" spans="2:8" ht="25.5">
      <c r="B68" s="63" t="s">
        <v>145</v>
      </c>
      <c r="H68" s="71"/>
    </row>
    <row r="69" spans="2:8" ht="15.75">
      <c r="B69" s="63" t="s">
        <v>72</v>
      </c>
      <c r="C69" s="64">
        <f>19.5*0.8</f>
        <v>15.600000000000001</v>
      </c>
      <c r="E69" s="94"/>
      <c r="F69" s="89"/>
      <c r="H69" s="89"/>
    </row>
    <row r="70" spans="2:10" ht="15.75">
      <c r="B70" s="63"/>
      <c r="H70" s="64"/>
      <c r="J70" s="54"/>
    </row>
    <row r="71" spans="2:8" ht="15.75">
      <c r="B71" s="63" t="s">
        <v>146</v>
      </c>
      <c r="H71" s="71"/>
    </row>
    <row r="72" spans="2:8" ht="15.75">
      <c r="B72" s="63" t="s">
        <v>72</v>
      </c>
      <c r="C72" s="64">
        <f>19.5*0.2</f>
        <v>3.9000000000000004</v>
      </c>
      <c r="F72" s="89"/>
      <c r="H72" s="89"/>
    </row>
    <row r="73" spans="2:8" ht="15.75">
      <c r="B73" s="63"/>
      <c r="H73" s="71"/>
    </row>
    <row r="74" spans="1:17" s="74" customFormat="1" ht="38.25">
      <c r="A74" s="50" t="s">
        <v>99</v>
      </c>
      <c r="B74" s="63" t="s">
        <v>90</v>
      </c>
      <c r="C74" s="64"/>
      <c r="D74" s="64"/>
      <c r="E74" s="120"/>
      <c r="F74" s="64"/>
      <c r="G74" s="110"/>
      <c r="H74" s="71"/>
      <c r="I74" s="72"/>
      <c r="J74" s="73"/>
      <c r="M74" s="75"/>
      <c r="N74" s="75"/>
      <c r="O74" s="75"/>
      <c r="Q74" s="94"/>
    </row>
    <row r="75" spans="2:8" ht="15.75">
      <c r="B75" s="63" t="s">
        <v>78</v>
      </c>
      <c r="C75" s="64">
        <f>C54*0.8</f>
        <v>7.2</v>
      </c>
      <c r="H75" s="64"/>
    </row>
    <row r="76" spans="2:8" ht="15.75">
      <c r="B76" s="63"/>
      <c r="H76" s="71"/>
    </row>
    <row r="77" spans="1:17" s="74" customFormat="1" ht="97.5" customHeight="1">
      <c r="A77" s="50" t="s">
        <v>100</v>
      </c>
      <c r="B77" s="63" t="s">
        <v>147</v>
      </c>
      <c r="C77" s="64"/>
      <c r="D77" s="64"/>
      <c r="E77" s="120"/>
      <c r="F77" s="64"/>
      <c r="G77" s="110"/>
      <c r="H77" s="71"/>
      <c r="I77" s="72"/>
      <c r="J77" s="73"/>
      <c r="M77" s="75"/>
      <c r="N77" s="75"/>
      <c r="O77" s="75"/>
      <c r="Q77" s="94"/>
    </row>
    <row r="78" spans="2:8" ht="15.75">
      <c r="B78" s="63" t="s">
        <v>72</v>
      </c>
      <c r="C78" s="64">
        <v>1.2</v>
      </c>
      <c r="H78" s="64"/>
    </row>
    <row r="79" spans="2:8" ht="15.75">
      <c r="B79" s="63"/>
      <c r="H79" s="71"/>
    </row>
    <row r="80" spans="1:17" s="74" customFormat="1" ht="106.5" customHeight="1">
      <c r="A80" s="50" t="s">
        <v>101</v>
      </c>
      <c r="B80" s="63" t="s">
        <v>139</v>
      </c>
      <c r="C80" s="64"/>
      <c r="D80" s="64"/>
      <c r="E80" s="120"/>
      <c r="F80" s="64"/>
      <c r="G80" s="110"/>
      <c r="H80" s="71"/>
      <c r="I80" s="72"/>
      <c r="J80" s="73"/>
      <c r="M80" s="75"/>
      <c r="N80" s="75"/>
      <c r="O80" s="75"/>
      <c r="Q80" s="94"/>
    </row>
    <row r="81" spans="2:8" ht="15.75">
      <c r="B81" s="63" t="s">
        <v>72</v>
      </c>
      <c r="C81" s="64">
        <v>4.1</v>
      </c>
      <c r="H81" s="64"/>
    </row>
    <row r="82" spans="2:8" ht="15.75">
      <c r="B82" s="63"/>
      <c r="H82" s="71"/>
    </row>
    <row r="83" spans="1:17" ht="81.75" customHeight="1">
      <c r="A83" s="82" t="s">
        <v>102</v>
      </c>
      <c r="B83" s="83" t="s">
        <v>27</v>
      </c>
      <c r="C83" s="84"/>
      <c r="D83" s="84"/>
      <c r="H83" s="71"/>
      <c r="Q83" s="97"/>
    </row>
    <row r="84" spans="1:17" ht="15.75">
      <c r="A84" s="82"/>
      <c r="B84" s="83" t="s">
        <v>72</v>
      </c>
      <c r="C84" s="84">
        <f>14*0.63</f>
        <v>8.82</v>
      </c>
      <c r="D84" s="84"/>
      <c r="H84" s="64"/>
      <c r="Q84" s="97"/>
    </row>
    <row r="85" spans="1:17" ht="15.75">
      <c r="A85" s="82"/>
      <c r="B85" s="83"/>
      <c r="C85" s="84"/>
      <c r="D85" s="84"/>
      <c r="H85" s="71"/>
      <c r="Q85" s="97"/>
    </row>
    <row r="86" spans="1:17" s="74" customFormat="1" ht="25.5">
      <c r="A86" s="82" t="s">
        <v>103</v>
      </c>
      <c r="B86" s="83" t="s">
        <v>115</v>
      </c>
      <c r="C86" s="84"/>
      <c r="D86" s="84"/>
      <c r="E86" s="120"/>
      <c r="F86" s="64"/>
      <c r="G86" s="110"/>
      <c r="H86" s="71"/>
      <c r="Q86" s="97"/>
    </row>
    <row r="87" spans="1:17" ht="15.75">
      <c r="A87" s="82"/>
      <c r="B87" s="83" t="s">
        <v>72</v>
      </c>
      <c r="C87" s="84">
        <f>14*0.37</f>
        <v>5.18</v>
      </c>
      <c r="D87" s="84"/>
      <c r="H87" s="64"/>
      <c r="I87" s="53"/>
      <c r="J87" s="53"/>
      <c r="M87" s="53"/>
      <c r="N87" s="53"/>
      <c r="O87" s="53"/>
      <c r="Q87" s="97"/>
    </row>
    <row r="88" spans="1:17" ht="15.75">
      <c r="A88" s="82"/>
      <c r="B88" s="83"/>
      <c r="C88" s="84"/>
      <c r="D88" s="84"/>
      <c r="H88" s="71"/>
      <c r="I88" s="53"/>
      <c r="J88" s="53"/>
      <c r="M88" s="53"/>
      <c r="N88" s="53"/>
      <c r="O88" s="53"/>
      <c r="Q88" s="97"/>
    </row>
    <row r="89" spans="1:8" ht="51">
      <c r="A89" s="50" t="s">
        <v>117</v>
      </c>
      <c r="B89" s="63" t="s">
        <v>161</v>
      </c>
      <c r="H89" s="71"/>
    </row>
    <row r="90" spans="2:8" ht="15.75">
      <c r="B90" s="63" t="s">
        <v>72</v>
      </c>
      <c r="C90" s="64">
        <f>19.5-C87</f>
        <v>14.32</v>
      </c>
      <c r="H90" s="64"/>
    </row>
    <row r="91" spans="2:8" ht="15.75">
      <c r="B91" s="63"/>
      <c r="H91" s="71"/>
    </row>
    <row r="92" spans="1:8" ht="51">
      <c r="A92" s="50" t="s">
        <v>118</v>
      </c>
      <c r="B92" s="63" t="s">
        <v>142</v>
      </c>
      <c r="H92" s="71"/>
    </row>
    <row r="93" spans="2:8" ht="15.75">
      <c r="B93" s="63" t="s">
        <v>78</v>
      </c>
      <c r="C93" s="64">
        <f>C64/0.15</f>
        <v>24</v>
      </c>
      <c r="H93" s="64"/>
    </row>
    <row r="94" spans="2:8" ht="15.75">
      <c r="B94" s="63"/>
      <c r="H94" s="71"/>
    </row>
    <row r="95" spans="1:8" ht="15.75">
      <c r="A95" s="50" t="s">
        <v>124</v>
      </c>
      <c r="B95" s="63" t="s">
        <v>93</v>
      </c>
      <c r="H95" s="71"/>
    </row>
    <row r="96" spans="2:8" ht="15.75">
      <c r="B96" s="63" t="s">
        <v>94</v>
      </c>
      <c r="C96" s="64">
        <v>1</v>
      </c>
      <c r="H96" s="64"/>
    </row>
    <row r="97" spans="2:8" ht="15.75">
      <c r="B97" s="63"/>
      <c r="H97" s="71"/>
    </row>
    <row r="98" spans="1:17" s="74" customFormat="1" ht="57" customHeight="1">
      <c r="A98" s="50" t="s">
        <v>125</v>
      </c>
      <c r="B98" s="63" t="s">
        <v>33</v>
      </c>
      <c r="C98" s="64"/>
      <c r="D98" s="64"/>
      <c r="E98" s="120"/>
      <c r="F98" s="64"/>
      <c r="G98" s="110"/>
      <c r="H98" s="71"/>
      <c r="I98" s="72"/>
      <c r="J98" s="73"/>
      <c r="M98" s="75"/>
      <c r="N98" s="75"/>
      <c r="O98" s="75"/>
      <c r="Q98" s="94"/>
    </row>
    <row r="99" spans="2:8" ht="15.75">
      <c r="B99" s="63" t="s">
        <v>91</v>
      </c>
      <c r="H99" s="64"/>
    </row>
    <row r="100" spans="2:8" ht="15.75">
      <c r="B100" s="63"/>
      <c r="H100" s="71"/>
    </row>
    <row r="101" spans="1:17" s="10" customFormat="1" ht="15.75">
      <c r="A101" s="50"/>
      <c r="B101" s="70" t="s">
        <v>73</v>
      </c>
      <c r="C101" s="68"/>
      <c r="D101" s="68"/>
      <c r="E101" s="121"/>
      <c r="F101" s="68"/>
      <c r="G101" s="108"/>
      <c r="H101" s="60"/>
      <c r="I101" s="31"/>
      <c r="J101" s="27"/>
      <c r="M101" s="35"/>
      <c r="N101" s="35"/>
      <c r="O101" s="35"/>
      <c r="Q101" s="95"/>
    </row>
    <row r="102" spans="1:17" s="10" customFormat="1" ht="15.75">
      <c r="A102" s="50"/>
      <c r="B102" s="70"/>
      <c r="C102" s="68"/>
      <c r="D102" s="68"/>
      <c r="E102" s="121"/>
      <c r="F102" s="68"/>
      <c r="G102" s="108"/>
      <c r="H102" s="60"/>
      <c r="I102" s="31"/>
      <c r="J102" s="27"/>
      <c r="M102" s="35"/>
      <c r="N102" s="35"/>
      <c r="O102" s="35"/>
      <c r="Q102" s="95"/>
    </row>
    <row r="103" spans="1:17" ht="15.75">
      <c r="A103" s="16" t="s">
        <v>96</v>
      </c>
      <c r="B103" s="12" t="s">
        <v>70</v>
      </c>
      <c r="C103" s="57"/>
      <c r="D103" s="10"/>
      <c r="E103" s="117"/>
      <c r="F103" s="10"/>
      <c r="G103" s="107"/>
      <c r="H103" s="10"/>
      <c r="Q103" s="100"/>
    </row>
    <row r="104" spans="1:17" ht="15.75">
      <c r="A104" s="16"/>
      <c r="B104" s="12"/>
      <c r="C104" s="57"/>
      <c r="D104" s="10"/>
      <c r="E104" s="117"/>
      <c r="F104" s="10"/>
      <c r="G104" s="107"/>
      <c r="H104" s="10"/>
      <c r="Q104" s="100"/>
    </row>
    <row r="105" spans="1:8" ht="59.25" customHeight="1">
      <c r="A105" s="50" t="s">
        <v>106</v>
      </c>
      <c r="B105" s="78" t="s">
        <v>31</v>
      </c>
      <c r="H105" s="71"/>
    </row>
    <row r="106" spans="2:8" ht="15.75">
      <c r="B106" s="63" t="s">
        <v>74</v>
      </c>
      <c r="C106" s="64">
        <v>9</v>
      </c>
      <c r="H106" s="64"/>
    </row>
    <row r="107" spans="2:8" ht="15.75">
      <c r="B107" s="63"/>
      <c r="H107" s="64"/>
    </row>
    <row r="108" spans="2:17" ht="15.75">
      <c r="B108" s="63"/>
      <c r="H108" s="64"/>
      <c r="Q108" s="101"/>
    </row>
    <row r="109" spans="1:8" ht="108.75" customHeight="1">
      <c r="A109" s="50" t="s">
        <v>30</v>
      </c>
      <c r="B109" s="13" t="s">
        <v>3</v>
      </c>
      <c r="H109" s="71"/>
    </row>
    <row r="110" spans="2:17" ht="15.75">
      <c r="B110" s="63" t="s">
        <v>75</v>
      </c>
      <c r="C110" s="64">
        <v>1</v>
      </c>
      <c r="H110" s="64"/>
      <c r="Q110" s="103"/>
    </row>
    <row r="111" spans="2:17" ht="15.75">
      <c r="B111" s="63"/>
      <c r="H111" s="64"/>
      <c r="Q111" s="103"/>
    </row>
    <row r="112" spans="1:8" ht="31.5" customHeight="1">
      <c r="A112" s="50" t="s">
        <v>10</v>
      </c>
      <c r="B112" s="63" t="s">
        <v>140</v>
      </c>
      <c r="H112" s="71"/>
    </row>
    <row r="113" spans="2:17" ht="15.75">
      <c r="B113" s="63" t="s">
        <v>75</v>
      </c>
      <c r="C113" s="64">
        <v>1</v>
      </c>
      <c r="H113" s="64"/>
      <c r="Q113" s="103"/>
    </row>
    <row r="114" spans="2:17" ht="15.75">
      <c r="B114" s="63"/>
      <c r="H114" s="71"/>
      <c r="Q114" s="101"/>
    </row>
    <row r="115" spans="1:8" ht="27" customHeight="1">
      <c r="A115" s="50" t="s">
        <v>11</v>
      </c>
      <c r="B115" s="63" t="s">
        <v>126</v>
      </c>
      <c r="H115" s="71"/>
    </row>
    <row r="116" spans="2:8" ht="15.75">
      <c r="B116" s="63" t="s">
        <v>74</v>
      </c>
      <c r="C116" s="64">
        <v>9</v>
      </c>
      <c r="H116" s="64"/>
    </row>
    <row r="117" spans="2:8" ht="15.75">
      <c r="B117" s="63"/>
      <c r="H117" s="71"/>
    </row>
    <row r="118" spans="1:17" s="74" customFormat="1" ht="55.5" customHeight="1">
      <c r="A118" s="50" t="s">
        <v>12</v>
      </c>
      <c r="B118" s="63" t="s">
        <v>150</v>
      </c>
      <c r="C118" s="64"/>
      <c r="D118" s="64"/>
      <c r="E118" s="120"/>
      <c r="F118" s="64"/>
      <c r="G118" s="110"/>
      <c r="H118" s="71"/>
      <c r="I118" s="72"/>
      <c r="J118" s="73"/>
      <c r="M118" s="75"/>
      <c r="N118" s="75"/>
      <c r="O118" s="75"/>
      <c r="Q118" s="94"/>
    </row>
    <row r="119" spans="2:11" ht="15.75">
      <c r="B119" s="63" t="s">
        <v>91</v>
      </c>
      <c r="H119" s="64"/>
      <c r="J119" s="110"/>
      <c r="K119" s="110"/>
    </row>
    <row r="120" spans="2:8" ht="15.75">
      <c r="B120" s="63"/>
      <c r="H120" s="71"/>
    </row>
    <row r="121" spans="2:17" ht="15.75">
      <c r="B121" s="59" t="s">
        <v>76</v>
      </c>
      <c r="C121" s="68"/>
      <c r="D121" s="68"/>
      <c r="E121" s="121"/>
      <c r="F121" s="68"/>
      <c r="G121" s="108"/>
      <c r="Q121" s="95"/>
    </row>
    <row r="122" spans="2:17" ht="15.75">
      <c r="B122" s="59"/>
      <c r="C122" s="68"/>
      <c r="D122" s="68"/>
      <c r="E122" s="121"/>
      <c r="F122" s="68"/>
      <c r="G122" s="108"/>
      <c r="Q122" s="95"/>
    </row>
    <row r="123" ht="15.75">
      <c r="H123" s="71"/>
    </row>
    <row r="124" ht="15.75">
      <c r="H124" s="71"/>
    </row>
  </sheetData>
  <sheetProtection/>
  <printOptions/>
  <pageMargins left="0.7480314960629921" right="0.6299212598425197" top="0.7874015748031497" bottom="0.5905511811023623" header="0.3937007874015748" footer="0.3937007874015748"/>
  <pageSetup firstPageNumber="38" useFirstPageNumber="1" horizontalDpi="600" verticalDpi="600" orientation="portrait" paperSize="9" scale="91" r:id="rId1"/>
  <headerFooter alignWithMargins="0">
    <oddHeader>&amp;R&amp;"Arial,Navadno"&amp;9KANAL S5
</oddHeader>
    <oddFooter>&amp;C&amp;"Arial,Navadno"&amp;10&amp;P</oddFooter>
  </headerFooter>
  <rowBreaks count="3" manualBreakCount="3">
    <brk id="48" max="6" man="1"/>
    <brk id="82" max="6" man="1"/>
    <brk id="11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K.A.B.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Iztok Skrabl</dc:creator>
  <cp:keywords/>
  <dc:description/>
  <cp:lastModifiedBy>Jure Duh</cp:lastModifiedBy>
  <cp:lastPrinted>2008-04-15T07:10:31Z</cp:lastPrinted>
  <dcterms:created xsi:type="dcterms:W3CDTF">1997-07-24T06:24:17Z</dcterms:created>
  <dcterms:modified xsi:type="dcterms:W3CDTF">2008-04-18T05:41:38Z</dcterms:modified>
  <cp:category/>
  <cp:version/>
  <cp:contentType/>
  <cp:contentStatus/>
</cp:coreProperties>
</file>